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0" windowWidth="12075" windowHeight="9120" activeTab="0"/>
  </bookViews>
  <sheets>
    <sheet name="NASLOVNA OD" sheetId="1" r:id="rId1"/>
    <sheet name="OPĆI DIO" sheetId="2" r:id="rId2"/>
    <sheet name="OPĆI DIO-na III razinu" sheetId="3" r:id="rId3"/>
    <sheet name="List1" sheetId="4" r:id="rId4"/>
  </sheets>
  <definedNames/>
  <calcPr fullCalcOnLoad="1"/>
</workbook>
</file>

<file path=xl/sharedStrings.xml><?xml version="1.0" encoding="utf-8"?>
<sst xmlns="http://schemas.openxmlformats.org/spreadsheetml/2006/main" count="376" uniqueCount="235">
  <si>
    <t>PRIHODI POSLOVANJA</t>
  </si>
  <si>
    <t>Prihodi od poreza</t>
  </si>
  <si>
    <t>Prihodi od imovine</t>
  </si>
  <si>
    <t>Prihodi od administrativnih pristojbi i po posebnim propisima</t>
  </si>
  <si>
    <t>Doprinosi za šume</t>
  </si>
  <si>
    <t xml:space="preserve">Ostali nespomenuti prihodi </t>
  </si>
  <si>
    <t>Tekuće donacije</t>
  </si>
  <si>
    <t>Kapitalne donacije</t>
  </si>
  <si>
    <t>PRIHODI OD PRODAJE NEFINANCIJSKE IMOVINE</t>
  </si>
  <si>
    <t>Prihodi od prodaje neproizvedene imovine</t>
  </si>
  <si>
    <t>RASHODI POSLOVANJA</t>
  </si>
  <si>
    <t>Rashodi za zaposlene</t>
  </si>
  <si>
    <t>Plaće</t>
  </si>
  <si>
    <t>Ostali rashodi za zaposlene</t>
  </si>
  <si>
    <t>Doprinosi na plaće</t>
  </si>
  <si>
    <t>Materijalni rashodi</t>
  </si>
  <si>
    <t>Naknade troškova zaposlenima</t>
  </si>
  <si>
    <t>Službena putovanja</t>
  </si>
  <si>
    <t>Stručno usavršavanje zaposlenika</t>
  </si>
  <si>
    <t>Rashodi za materijal i energiju</t>
  </si>
  <si>
    <t>Sitni inventar i auto gume</t>
  </si>
  <si>
    <t>Rashodi za usluge</t>
  </si>
  <si>
    <t>Usluge telefona, pošte i prijevoza</t>
  </si>
  <si>
    <t>Usluge promidžbe i informiranja</t>
  </si>
  <si>
    <t>Intelektualne i osobne usluge</t>
  </si>
  <si>
    <t>Računalne usluge</t>
  </si>
  <si>
    <t>Ostali nespomenuti rashodi poslovanja</t>
  </si>
  <si>
    <t>Naknade za rad predstavničkih i izvršnih tijela, povjerenstava i slično</t>
  </si>
  <si>
    <t>Premije osiguranja</t>
  </si>
  <si>
    <t>Reprezentacija</t>
  </si>
  <si>
    <t>Članarine</t>
  </si>
  <si>
    <t>Financijski rashodi</t>
  </si>
  <si>
    <t>Kamate za primljene zajmove</t>
  </si>
  <si>
    <t>Ostali financijski rashodi</t>
  </si>
  <si>
    <t>Zatezne kamate</t>
  </si>
  <si>
    <t>Ostale naknade građanima i kućanstvima iz proračuna</t>
  </si>
  <si>
    <t>Ostali rashodi</t>
  </si>
  <si>
    <t>Tekuće donacije u novcu</t>
  </si>
  <si>
    <t>Izvanredni rashodi</t>
  </si>
  <si>
    <t>Nepredviđeni rashodi do visine proračunske pričuve</t>
  </si>
  <si>
    <t>RASHODI ZA NABAVU NEFINANCIJSKE IMOVINE</t>
  </si>
  <si>
    <t>Rashodi za nabavu proizvedene dugotrajne imovine</t>
  </si>
  <si>
    <t>Građevinski objekti</t>
  </si>
  <si>
    <t>Ostali građevinski objekti</t>
  </si>
  <si>
    <t>Postrojenja i oprema</t>
  </si>
  <si>
    <t>IZDACI ZA FINANCIJSKU IMOVINU I OTPLATE ZAJMOVA</t>
  </si>
  <si>
    <t>BROJ KONTA</t>
  </si>
  <si>
    <t>Porez i prirez na dohodak</t>
  </si>
  <si>
    <t>Porezi na imovinu</t>
  </si>
  <si>
    <t>Porezi na robu i usluge</t>
  </si>
  <si>
    <t xml:space="preserve">Pomoći iz proračuna </t>
  </si>
  <si>
    <t>Prihodi od financijske imovine</t>
  </si>
  <si>
    <t>Prihodi od nefinancijske imovine</t>
  </si>
  <si>
    <t>Prihodi po posebnim propisima</t>
  </si>
  <si>
    <t>OPĆI DIO PRORAČUNA</t>
  </si>
  <si>
    <t>Knjige, umjetnička djela i ostale izložbene vrijednosti</t>
  </si>
  <si>
    <t>A. RAČUN PRIHODA I RASHODA</t>
  </si>
  <si>
    <t>B. RAČUN FINANCIRANJA</t>
  </si>
  <si>
    <t xml:space="preserve"> 7. PRIHODI OD NEFINANCIJSKE IMOVINE</t>
  </si>
  <si>
    <t>3. RASHODI POSLOVANJA</t>
  </si>
  <si>
    <t>4. RASHODI ZA NABAVU NEFINANCIJSKE IMOVINE</t>
  </si>
  <si>
    <t>NAZIV RASHODA</t>
  </si>
  <si>
    <t>NAZIV PRIHODA</t>
  </si>
  <si>
    <t xml:space="preserve"> 6. PRIHODI POSLOVANJA</t>
  </si>
  <si>
    <t>NAZIV IZDATKA</t>
  </si>
  <si>
    <t>NETO FINANCIRANJE</t>
  </si>
  <si>
    <t>Članak 1.</t>
  </si>
  <si>
    <t>Kapitalne donacije neprofitnim organizacijama</t>
  </si>
  <si>
    <t>Nematerijalna proizvedena imovina</t>
  </si>
  <si>
    <t>Dan općine</t>
  </si>
  <si>
    <t>Izbori - stranke</t>
  </si>
  <si>
    <t>Udruga umirovljenika općine</t>
  </si>
  <si>
    <t>NK Sloboda</t>
  </si>
  <si>
    <t>ŠK Bedem</t>
  </si>
  <si>
    <t>LU Sokol</t>
  </si>
  <si>
    <t>HR Bljesak</t>
  </si>
  <si>
    <t>DVD Gornji Bogićevci -</t>
  </si>
  <si>
    <t>Crveni križ</t>
  </si>
  <si>
    <t>Područne škole</t>
  </si>
  <si>
    <t>Ostale tek. Donacije u novcu</t>
  </si>
  <si>
    <t>OPĆINA GORNJI BOGIĆEVCI</t>
  </si>
  <si>
    <t>Osnovni konto</t>
  </si>
  <si>
    <t>Osn. Konto</t>
  </si>
  <si>
    <t>PRIMICI OD FIN. IMOVINE I ZADUŽIVANJA</t>
  </si>
  <si>
    <t>Primici od zaduživanja</t>
  </si>
  <si>
    <t>Primljeni zajmovi od tuz. Banaka</t>
  </si>
  <si>
    <t xml:space="preserve">                        8. PRIMICI OD FINANCIJSKE IMOVINE I ZADUŽIVANJA</t>
  </si>
  <si>
    <t>Prihodi od prodaje materijalne imovine - pr.bog.</t>
  </si>
  <si>
    <t>Komunalne usluge</t>
  </si>
  <si>
    <t>Rashodi za dodatna ulaganja na nefinancijskoj imovini</t>
  </si>
  <si>
    <t xml:space="preserve">Naknade građanima i kućanstvima </t>
  </si>
  <si>
    <t>Bank. usluge i usluge plat. Prom</t>
  </si>
  <si>
    <t xml:space="preserve">Otplata glavnice primljenih zajmova </t>
  </si>
  <si>
    <t>Pomoći iz inozemstva  i od subjek. unutar opće države</t>
  </si>
  <si>
    <t>Dodatna ulaganja na građ. Objekt.</t>
  </si>
  <si>
    <t>Prihodi od zakupa i iznajmlj. Imov.</t>
  </si>
  <si>
    <t xml:space="preserve">             UKUPNO PRIHODI ( 6+7+8):</t>
  </si>
  <si>
    <t>Ost. usl. - teh. pregl. voz, gra.usl,…)</t>
  </si>
  <si>
    <t>Uredski mat. i ostali materijalni rashodi</t>
  </si>
  <si>
    <t>Usluge tekućeg i inv. održavanja</t>
  </si>
  <si>
    <t xml:space="preserve">Naknade građ. i kućanstvima u novcu - </t>
  </si>
  <si>
    <t>Naknada građanima i kućan. u naravi</t>
  </si>
  <si>
    <t>Izdaci za otplatu glavnice prim. zajm.</t>
  </si>
  <si>
    <t>UKUPNO RASHODI I IZDACI 3+4+5</t>
  </si>
  <si>
    <t>Administrativne (upravne) pristojbe</t>
  </si>
  <si>
    <t>Zdravstvene i vet usluge</t>
  </si>
  <si>
    <t>Subv. Trg. Dr.,poljoprivrednicima, obrtnicima, malim i sred poduzetnicima…</t>
  </si>
  <si>
    <t>Naknada za prijevoz na rad</t>
  </si>
  <si>
    <t>Naknade za koncesije</t>
  </si>
  <si>
    <t>STK G. Bogićevci</t>
  </si>
  <si>
    <t>Civilna zaštita</t>
  </si>
  <si>
    <t>Udruga za rur. razvoj "Naša sela" ,</t>
  </si>
  <si>
    <t xml:space="preserve">UDVDR Gornji Bogićevci </t>
  </si>
  <si>
    <t>Dom Trnava</t>
  </si>
  <si>
    <t>Tekuće donacije u naravi</t>
  </si>
  <si>
    <t>Računovodstvo knjižnice</t>
  </si>
  <si>
    <t>Energija : el. energ., plin, benzin, diesel.</t>
  </si>
  <si>
    <t>Dom Smrtić</t>
  </si>
  <si>
    <t>Višak prihoda za pokriće rashoda iz prethodnog razdoblja</t>
  </si>
  <si>
    <t>Prihodi od vodoprivrede</t>
  </si>
  <si>
    <t>Komunalni doprinosi i naknade</t>
  </si>
  <si>
    <t>Komunalni doprinosi</t>
  </si>
  <si>
    <t>Komunalne naknade</t>
  </si>
  <si>
    <t>Ost.naknade i prist.za pos.namj.-grobar.i ost.</t>
  </si>
  <si>
    <t>PRORAČUN</t>
  </si>
  <si>
    <t>I OPĆI DIO</t>
  </si>
  <si>
    <t xml:space="preserve">     </t>
  </si>
  <si>
    <t>A. RAČUNA PRIHODA I RASHODA</t>
  </si>
  <si>
    <t>UKUPNO PRIHODI</t>
  </si>
  <si>
    <t>UKUPNO RASHODI</t>
  </si>
  <si>
    <t>B. RAČUNA FINANCIRANJA</t>
  </si>
  <si>
    <t>PRIMICI OD FINANCIJSKE IMOVINE I ZADUŽIVANJA</t>
  </si>
  <si>
    <t>IZDACI ZA FINANCIJSKU IMOVINU I OTPLAE ZAJMOVA</t>
  </si>
  <si>
    <t>RAZLIKA PRIHODA I RASHODA + NETO FINANCIRANJE</t>
  </si>
  <si>
    <t>R E P U B L I K A   H R V A T S K A</t>
  </si>
  <si>
    <t>BRODSKO-POSAVSKA ŽUPANIJA</t>
  </si>
  <si>
    <t xml:space="preserve">   OPĆINA  GORNJI  BOGIĆEVCI</t>
  </si>
  <si>
    <t xml:space="preserve">             Općinsko vijeće</t>
  </si>
  <si>
    <t>Materijal i dijelovi za tek. i inv. održavanje</t>
  </si>
  <si>
    <t>Kulturne manifestacije knjižnice</t>
  </si>
  <si>
    <t>Subvencije trg.društvima, poljoprivr. i obrtnicima izvan javnog sektora</t>
  </si>
  <si>
    <t>Članak 2.</t>
  </si>
  <si>
    <t xml:space="preserve"> </t>
  </si>
  <si>
    <t>Pom. od ostalih subj. unut. opć. drž.</t>
  </si>
  <si>
    <t>Plaća knjižnica</t>
  </si>
  <si>
    <t>Plaća Javni radovi</t>
  </si>
  <si>
    <t xml:space="preserve">Potpore </t>
  </si>
  <si>
    <t>Tekuće potpore unutar opće države (MALA ŠKOLA)</t>
  </si>
  <si>
    <t>Udruga žena LAN</t>
  </si>
  <si>
    <t>Vjerske zajednice</t>
  </si>
  <si>
    <t>Kom. pogon - oprema</t>
  </si>
  <si>
    <t>DSR G. Bogićevci</t>
  </si>
  <si>
    <t>Oprema knjižnica</t>
  </si>
  <si>
    <t>Ost.općinske prist.- troškovi ovršnih postupaka</t>
  </si>
  <si>
    <t>Plaća redovni zaposlenici</t>
  </si>
  <si>
    <t>Tekuće pomoći Područne škole GB i Smrtić</t>
  </si>
  <si>
    <t>Rashodi za nabavu neproizvedene imovine</t>
  </si>
  <si>
    <t>Matrijalna imovina- prirodna bogatstva - zemljišta</t>
  </si>
  <si>
    <t>Prostorni plan - izmjene</t>
  </si>
  <si>
    <t>8. PRIMICI OD FINANCIJSKE IMOVINE I ZADUŽIVANJA</t>
  </si>
  <si>
    <t>SRC Brezine</t>
  </si>
  <si>
    <t>PLAN ZA 2015.</t>
  </si>
  <si>
    <t>Procjena 2017.</t>
  </si>
  <si>
    <t>Utvrda BEDEM - ulag.na tuđoj imovini radi prava korištenja</t>
  </si>
  <si>
    <t>Kapitalne donacije građanima i kućanstvima</t>
  </si>
  <si>
    <t>Kapitalne donacije za gradnju i obnovu građevinskih objekata - natječaj OIE</t>
  </si>
  <si>
    <t xml:space="preserve">Ostali prihodi </t>
  </si>
  <si>
    <t>Ostali prihodi</t>
  </si>
  <si>
    <t>Ostali prihodi - PENALI</t>
  </si>
  <si>
    <t>Igralište Dubovac</t>
  </si>
  <si>
    <t>Prihodi od prodaje prijev.sr.u cest.prometu</t>
  </si>
  <si>
    <t>OPĆI</t>
  </si>
  <si>
    <t>VLASTITI</t>
  </si>
  <si>
    <t>POSEBNI</t>
  </si>
  <si>
    <t>POMOĆI</t>
  </si>
  <si>
    <t>PRIH.OD PROD.</t>
  </si>
  <si>
    <t>NAMJENSKI</t>
  </si>
  <si>
    <t>Pomoći iz inozemstva  i od subjek. unutar općeg proračuna</t>
  </si>
  <si>
    <t xml:space="preserve">Pomoći proračunu iz drugih proračuna </t>
  </si>
  <si>
    <t xml:space="preserve">Tekuće pomoći proračunu iz drugih proračuna </t>
  </si>
  <si>
    <t>Kapitalne pomoći proračunu iz drug. proračuna</t>
  </si>
  <si>
    <t>Pom. od izvanproračunskih korisnika</t>
  </si>
  <si>
    <t>Naknada za korištenje nefinancijske imov.</t>
  </si>
  <si>
    <t>Prihodi od upravnih i administrativnih pristojbi i po posebnim propisima i naknade</t>
  </si>
  <si>
    <t>Prihodi od prodaje proizvoda i robe te pruženih usluga i prihodi od donacija</t>
  </si>
  <si>
    <t>Prihodi od prodaje proizvoda i robe te pruženih usluga (utržak knjižnica)</t>
  </si>
  <si>
    <t>Prihodi od prodaje proizvoda i robe te pruženih usluga (usluge ukopa, radnog stroja..)</t>
  </si>
  <si>
    <t>Prihodi od prodaje neproizvedene dugotrajne imovine</t>
  </si>
  <si>
    <t>Prihodi od prodaje materijalne imovine - pr.bog. - poljoprivredno zemljište</t>
  </si>
  <si>
    <t>Prihodi od prodaje proizvedene dugotrajne imovine</t>
  </si>
  <si>
    <t>Rashodi za nabavu neproizvedene dug.imovine</t>
  </si>
  <si>
    <t>Prihodi od prodaje roba i usluga, te donacije</t>
  </si>
  <si>
    <t>Prihodi od prodaje proizvedene dugotr.imovine</t>
  </si>
  <si>
    <t>Mater.imov. Prirodna bogatstva - zemljišta</t>
  </si>
  <si>
    <t>Nematerijalna  imovina</t>
  </si>
  <si>
    <t>PLAN ZA 2016.</t>
  </si>
  <si>
    <t>Procjena 2018.</t>
  </si>
  <si>
    <t>Indeks 2016/15.</t>
  </si>
  <si>
    <t>Pom.iz drž.pror.temeljem prijenosa EU sr.</t>
  </si>
  <si>
    <t>Kapitalne pomoći od HZZ-a - vježbenici</t>
  </si>
  <si>
    <t>Tekuće pomoći od HZZ-a - javni radovi</t>
  </si>
  <si>
    <t>Naknade trošk. osobama izvan radnog odn.</t>
  </si>
  <si>
    <t>Nakn.ost.troš.-doprinosi vježbenika bez zas.r.o.</t>
  </si>
  <si>
    <t>Kap.pom.- SRC BREZINE</t>
  </si>
  <si>
    <t>Kap.pom.- IGRALIŠTE DUBOVAC</t>
  </si>
  <si>
    <t>Naknada za zadržavanje nezakonitih zgr.</t>
  </si>
  <si>
    <t>Knjige, umjetn. djela i ost. izložbene vrijednosti</t>
  </si>
  <si>
    <t>Parkiralište i dio ceste Karlovac</t>
  </si>
  <si>
    <t xml:space="preserve">Hrvatski Seljački Dom GB </t>
  </si>
  <si>
    <t xml:space="preserve">Nogostup Smrtić </t>
  </si>
  <si>
    <t>Rekonstrukcija ceste St.kraj-dokumentacija</t>
  </si>
  <si>
    <t xml:space="preserve">Plaća Javni radovi - 20 djelatnika        </t>
  </si>
  <si>
    <t>Graf.i tisk usl.,usl.uveziv.- KNJIGA NK SLOB.</t>
  </si>
  <si>
    <t>Višak prihoda za pokriće rashoda u budućem razdoblju</t>
  </si>
  <si>
    <t>Predstavnik Srpske nacion.manjine</t>
  </si>
  <si>
    <t>Manjak prihoda / Višak iz preth.god.</t>
  </si>
  <si>
    <t>Kapit.pomoći od ost. izvanpr. korisnika drž.prorač. FOND ZA ZAŠTITU OKOLIŠA</t>
  </si>
  <si>
    <t>PLAN   PRIHODA I PRIMITAKA, RASHODA I IZDATAKA  od 01.01.2016. do 31.12.2016. S PROCJENOM DO 2018. GODINE</t>
  </si>
  <si>
    <t>Ostali prihodi od poreza</t>
  </si>
  <si>
    <t>PRORAČUN 2016. GODINE</t>
  </si>
  <si>
    <t>S PROCJENOM ZA 2017. i 2018. GODINU</t>
  </si>
  <si>
    <t>Prosinac 2015.</t>
  </si>
  <si>
    <t xml:space="preserve">     Prihodi i rashodi te primici i izdaci po ekonomskoj klasifikaciji utvrđuju se u Računu prihoda i rashoda i Računu financiranja za 2016. godinu kako slijedi:</t>
  </si>
  <si>
    <r>
      <t xml:space="preserve">        Na temelju članka 39. Zakona o proračunu ("Narodne novine", broj 87/08) i članka 32. Statuta općine Gornji Bogićevci ("Službeni vjesnik općine Gornji Bogićevci   br.02/09), </t>
    </r>
    <r>
      <rPr>
        <b/>
        <sz val="11"/>
        <rFont val="Times New Roman"/>
        <family val="1"/>
      </rPr>
      <t>OPĆINSKO</t>
    </r>
    <r>
      <rPr>
        <b/>
        <sz val="11"/>
        <rFont val="Times New Roman"/>
        <family val="1"/>
      </rPr>
      <t xml:space="preserve"> VIJEĆE OPĆINE GORNJI BOGIĆEVCI</t>
    </r>
    <r>
      <rPr>
        <sz val="11"/>
        <rFont val="Times New Roman"/>
        <family val="1"/>
      </rPr>
      <t xml:space="preserve"> na 12. sjednici održanoj  21</t>
    </r>
    <r>
      <rPr>
        <sz val="11"/>
        <rFont val="Times New Roman"/>
        <family val="1"/>
      </rPr>
      <t>.</t>
    </r>
    <r>
      <rPr>
        <sz val="11"/>
        <rFont val="Times New Roman"/>
        <family val="1"/>
      </rPr>
      <t>12.2015.  godine donijelo je</t>
    </r>
  </si>
  <si>
    <t>OPĆINE GORNJI BOGIĆEVCI ZA 2016. GODINU</t>
  </si>
  <si>
    <t xml:space="preserve">     Proračun Općine Gornji Bogićevci za 2016.godinu sastoji se od:</t>
  </si>
  <si>
    <t>PLAN ZA 2016. GODINU</t>
  </si>
  <si>
    <r>
      <t xml:space="preserve">RAZLIKA PRIHODA I RASHODA - </t>
    </r>
    <r>
      <rPr>
        <b/>
        <i/>
        <sz val="10"/>
        <rFont val="Times New Roman"/>
        <family val="1"/>
      </rPr>
      <t>manjak prihoda nad rashodima</t>
    </r>
  </si>
  <si>
    <t>Pomoći od izvanpr.korisnika župan.,grad.ili općinskog proračuna</t>
  </si>
  <si>
    <t>Pomoći proračunskim korisnicima iz proračuna koji im nije nadležan</t>
  </si>
  <si>
    <t xml:space="preserve">Pomoći pror.korisnicima od nenadležnih proračuna </t>
  </si>
  <si>
    <t>Pomoći prorač.korisnicima iz proračuna koji im nisu nadležni</t>
  </si>
  <si>
    <t>Pomoći iz drž.proračuna temeljem prijenosa sredstava EU</t>
  </si>
  <si>
    <t>Manjak prihoda / Višak preneseni</t>
  </si>
  <si>
    <t>Naknada troškova zaposlenima izvan RO</t>
  </si>
</sst>
</file>

<file path=xl/styles.xml><?xml version="1.0" encoding="utf-8"?>
<styleSheet xmlns="http://schemas.openxmlformats.org/spreadsheetml/2006/main">
  <numFmts count="2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&quot;Da&quot;;&quot;Da&quot;;&quot;Ne&quot;"/>
    <numFmt numFmtId="173" formatCode="&quot;Istina&quot;;&quot;Istina&quot;;&quot;Laž&quot;"/>
    <numFmt numFmtId="174" formatCode="&quot;Uključeno&quot;;&quot;Uključeno&quot;;&quot;Isključeno&quot;"/>
    <numFmt numFmtId="175" formatCode="#,##0.00\ _k_n"/>
    <numFmt numFmtId="176" formatCode="#,##0.00;[Red]#,##0.00"/>
    <numFmt numFmtId="177" formatCode="#.##0.00"/>
    <numFmt numFmtId="178" formatCode="[$-41A]d\.\ mmmm\ yyyy"/>
  </numFmts>
  <fonts count="71">
    <font>
      <sz val="10"/>
      <name val="Arial"/>
      <family val="0"/>
    </font>
    <font>
      <b/>
      <sz val="18"/>
      <color indexed="8"/>
      <name val="Times New Roman"/>
      <family val="1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2"/>
      <name val="Times New Roman"/>
      <family val="1"/>
    </font>
    <font>
      <b/>
      <sz val="12"/>
      <color indexed="8"/>
      <name val="Arial"/>
      <family val="2"/>
    </font>
    <font>
      <b/>
      <sz val="11"/>
      <name val="Times New Roman"/>
      <family val="1"/>
    </font>
    <font>
      <b/>
      <sz val="8"/>
      <color indexed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sz val="8"/>
      <color indexed="8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6"/>
      <color indexed="8"/>
      <name val="Times New Roman"/>
      <family val="1"/>
    </font>
    <font>
      <b/>
      <sz val="16"/>
      <name val="Arial"/>
      <family val="2"/>
    </font>
    <font>
      <b/>
      <sz val="10"/>
      <color indexed="18"/>
      <name val="Times New Roman"/>
      <family val="1"/>
    </font>
    <font>
      <sz val="10"/>
      <color indexed="18"/>
      <name val="Arial"/>
      <family val="2"/>
    </font>
    <font>
      <sz val="10"/>
      <color indexed="18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sz val="14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0"/>
      <color indexed="8"/>
      <name val="Times New Roman"/>
      <family val="1"/>
    </font>
    <font>
      <sz val="8"/>
      <name val="Arial"/>
      <family val="2"/>
    </font>
    <font>
      <i/>
      <sz val="9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5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0" fillId="20" borderId="1" applyNumberFormat="0" applyFont="0" applyAlignment="0" applyProtection="0"/>
    <xf numFmtId="0" fontId="56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7" fillId="28" borderId="2" applyNumberFormat="0" applyAlignment="0" applyProtection="0"/>
    <xf numFmtId="0" fontId="58" fillId="28" borderId="3" applyNumberFormat="0" applyAlignment="0" applyProtection="0"/>
    <xf numFmtId="0" fontId="59" fillId="29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3" fillId="0" borderId="0" applyNumberFormat="0" applyFill="0" applyBorder="0" applyAlignment="0" applyProtection="0"/>
    <xf numFmtId="0" fontId="64" fillId="30" borderId="0" applyNumberFormat="0" applyBorder="0" applyAlignment="0" applyProtection="0"/>
    <xf numFmtId="9" fontId="0" fillId="0" borderId="0" applyFont="0" applyFill="0" applyBorder="0" applyAlignment="0" applyProtection="0"/>
    <xf numFmtId="0" fontId="65" fillId="0" borderId="7" applyNumberFormat="0" applyFill="0" applyAlignment="0" applyProtection="0"/>
    <xf numFmtId="0" fontId="66" fillId="31" borderId="8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70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99">
    <xf numFmtId="0" fontId="0" fillId="0" borderId="0" xfId="0" applyAlignment="1">
      <alignment/>
    </xf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horizontal="center"/>
    </xf>
    <xf numFmtId="0" fontId="15" fillId="0" borderId="0" xfId="0" applyFont="1" applyAlignment="1">
      <alignment/>
    </xf>
    <xf numFmtId="0" fontId="13" fillId="0" borderId="0" xfId="0" applyFont="1" applyAlignment="1">
      <alignment/>
    </xf>
    <xf numFmtId="0" fontId="18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4" fontId="8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left" vertical="top"/>
    </xf>
    <xf numFmtId="4" fontId="0" fillId="0" borderId="10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left" vertical="top" wrapText="1"/>
    </xf>
    <xf numFmtId="4" fontId="4" fillId="0" borderId="10" xfId="0" applyNumberFormat="1" applyFont="1" applyBorder="1" applyAlignment="1" applyProtection="1">
      <alignment/>
      <protection hidden="1"/>
    </xf>
    <xf numFmtId="4" fontId="2" fillId="0" borderId="10" xfId="0" applyNumberFormat="1" applyFont="1" applyBorder="1" applyAlignment="1">
      <alignment horizontal="right" vertical="center" wrapText="1" shrinkToFit="1"/>
    </xf>
    <xf numFmtId="176" fontId="0" fillId="0" borderId="10" xfId="0" applyNumberFormat="1" applyFont="1" applyBorder="1" applyAlignment="1">
      <alignment horizontal="right" vertical="center"/>
    </xf>
    <xf numFmtId="176" fontId="5" fillId="0" borderId="10" xfId="0" applyNumberFormat="1" applyFont="1" applyBorder="1" applyAlignment="1">
      <alignment horizontal="right" vertical="center" wrapText="1"/>
    </xf>
    <xf numFmtId="176" fontId="0" fillId="0" borderId="0" xfId="0" applyNumberFormat="1" applyFont="1" applyBorder="1" applyAlignment="1">
      <alignment horizontal="right" vertical="center"/>
    </xf>
    <xf numFmtId="176" fontId="0" fillId="0" borderId="0" xfId="0" applyNumberFormat="1" applyFont="1" applyAlignment="1">
      <alignment horizontal="right" vertical="center"/>
    </xf>
    <xf numFmtId="176" fontId="4" fillId="0" borderId="10" xfId="0" applyNumberFormat="1" applyFont="1" applyBorder="1" applyAlignment="1">
      <alignment horizontal="right" vertical="center" wrapText="1"/>
    </xf>
    <xf numFmtId="176" fontId="2" fillId="0" borderId="10" xfId="0" applyNumberFormat="1" applyFont="1" applyBorder="1" applyAlignment="1">
      <alignment horizontal="right" vertical="center" wrapText="1"/>
    </xf>
    <xf numFmtId="0" fontId="7" fillId="0" borderId="0" xfId="0" applyFont="1" applyAlignment="1">
      <alignment/>
    </xf>
    <xf numFmtId="0" fontId="4" fillId="0" borderId="10" xfId="0" applyNumberFormat="1" applyFont="1" applyBorder="1" applyAlignment="1">
      <alignment horizontal="justify" vertical="top" wrapText="1"/>
    </xf>
    <xf numFmtId="0" fontId="7" fillId="0" borderId="10" xfId="0" applyFont="1" applyBorder="1" applyAlignment="1">
      <alignment horizontal="justify" vertical="top"/>
    </xf>
    <xf numFmtId="0" fontId="4" fillId="0" borderId="10" xfId="0" applyFont="1" applyBorder="1" applyAlignment="1">
      <alignment horizontal="justify" vertical="top"/>
    </xf>
    <xf numFmtId="0" fontId="7" fillId="0" borderId="0" xfId="0" applyFont="1" applyBorder="1" applyAlignment="1">
      <alignment horizontal="justify" vertical="top"/>
    </xf>
    <xf numFmtId="0" fontId="7" fillId="0" borderId="0" xfId="0" applyFont="1" applyAlignment="1">
      <alignment horizontal="justify" vertical="top"/>
    </xf>
    <xf numFmtId="176" fontId="3" fillId="0" borderId="10" xfId="0" applyNumberFormat="1" applyFont="1" applyBorder="1" applyAlignment="1">
      <alignment horizontal="right" vertical="center"/>
    </xf>
    <xf numFmtId="0" fontId="14" fillId="0" borderId="10" xfId="0" applyFont="1" applyBorder="1" applyAlignment="1">
      <alignment horizontal="justify" vertical="center"/>
    </xf>
    <xf numFmtId="0" fontId="12" fillId="0" borderId="10" xfId="0" applyFont="1" applyBorder="1" applyAlignment="1">
      <alignment horizontal="right" vertical="center" wrapText="1" shrinkToFit="1"/>
    </xf>
    <xf numFmtId="4" fontId="0" fillId="0" borderId="0" xfId="0" applyNumberFormat="1" applyBorder="1" applyAlignment="1">
      <alignment/>
    </xf>
    <xf numFmtId="0" fontId="4" fillId="0" borderId="10" xfId="0" applyNumberFormat="1" applyFont="1" applyBorder="1" applyAlignment="1">
      <alignment horizontal="justify" vertical="center" wrapText="1"/>
    </xf>
    <xf numFmtId="0" fontId="2" fillId="0" borderId="10" xfId="0" applyNumberFormat="1" applyFont="1" applyBorder="1" applyAlignment="1">
      <alignment horizontal="justify" vertical="center" wrapText="1"/>
    </xf>
    <xf numFmtId="0" fontId="5" fillId="0" borderId="10" xfId="0" applyNumberFormat="1" applyFont="1" applyBorder="1" applyAlignment="1">
      <alignment horizontal="justify" vertical="center" wrapText="1"/>
    </xf>
    <xf numFmtId="4" fontId="8" fillId="0" borderId="10" xfId="0" applyNumberFormat="1" applyFont="1" applyBorder="1" applyAlignment="1">
      <alignment horizontal="right" vertical="center" wrapText="1"/>
    </xf>
    <xf numFmtId="4" fontId="0" fillId="0" borderId="10" xfId="0" applyNumberFormat="1" applyBorder="1" applyAlignment="1">
      <alignment horizontal="right" vertical="center" wrapText="1"/>
    </xf>
    <xf numFmtId="4" fontId="0" fillId="0" borderId="10" xfId="0" applyNumberFormat="1" applyFont="1" applyBorder="1" applyAlignment="1">
      <alignment horizontal="right" vertical="center" wrapText="1"/>
    </xf>
    <xf numFmtId="4" fontId="5" fillId="0" borderId="10" xfId="0" applyNumberFormat="1" applyFont="1" applyBorder="1" applyAlignment="1" applyProtection="1">
      <alignment horizontal="right" vertical="center" wrapText="1"/>
      <protection hidden="1"/>
    </xf>
    <xf numFmtId="4" fontId="7" fillId="0" borderId="10" xfId="0" applyNumberFormat="1" applyFont="1" applyBorder="1" applyAlignment="1">
      <alignment horizontal="right" vertical="center" wrapText="1"/>
    </xf>
    <xf numFmtId="4" fontId="5" fillId="0" borderId="10" xfId="0" applyNumberFormat="1" applyFont="1" applyBorder="1" applyAlignment="1" applyProtection="1">
      <alignment horizontal="right" vertical="center"/>
      <protection hidden="1"/>
    </xf>
    <xf numFmtId="4" fontId="2" fillId="0" borderId="10" xfId="0" applyNumberFormat="1" applyFont="1" applyBorder="1" applyAlignment="1" applyProtection="1">
      <alignment horizontal="right" vertical="center"/>
      <protection hidden="1"/>
    </xf>
    <xf numFmtId="0" fontId="2" fillId="0" borderId="10" xfId="0" applyNumberFormat="1" applyFont="1" applyBorder="1" applyAlignment="1">
      <alignment vertical="center" wrapText="1"/>
    </xf>
    <xf numFmtId="4" fontId="2" fillId="0" borderId="10" xfId="0" applyNumberFormat="1" applyFont="1" applyBorder="1" applyAlignment="1" applyProtection="1">
      <alignment vertical="center"/>
      <protection hidden="1"/>
    </xf>
    <xf numFmtId="4" fontId="8" fillId="0" borderId="10" xfId="0" applyNumberFormat="1" applyFont="1" applyBorder="1" applyAlignment="1">
      <alignment vertical="center" wrapText="1"/>
    </xf>
    <xf numFmtId="0" fontId="0" fillId="0" borderId="0" xfId="0" applyAlignment="1">
      <alignment vertical="center"/>
    </xf>
    <xf numFmtId="0" fontId="2" fillId="0" borderId="10" xfId="0" applyNumberFormat="1" applyFont="1" applyBorder="1" applyAlignment="1">
      <alignment horizontal="left" vertical="center" wrapText="1"/>
    </xf>
    <xf numFmtId="176" fontId="2" fillId="0" borderId="10" xfId="0" applyNumberFormat="1" applyFont="1" applyBorder="1" applyAlignment="1">
      <alignment vertical="center" wrapText="1"/>
    </xf>
    <xf numFmtId="0" fontId="5" fillId="0" borderId="10" xfId="0" applyNumberFormat="1" applyFont="1" applyBorder="1" applyAlignment="1">
      <alignment horizontal="left" vertical="center" wrapText="1"/>
    </xf>
    <xf numFmtId="0" fontId="12" fillId="0" borderId="10" xfId="0" applyFont="1" applyBorder="1" applyAlignment="1">
      <alignment horizontal="justify" vertical="center" wrapText="1"/>
    </xf>
    <xf numFmtId="0" fontId="0" fillId="0" borderId="0" xfId="0" applyFont="1" applyAlignment="1">
      <alignment vertical="center"/>
    </xf>
    <xf numFmtId="0" fontId="4" fillId="0" borderId="10" xfId="0" applyFont="1" applyBorder="1" applyAlignment="1">
      <alignment horizontal="justify" vertical="center"/>
    </xf>
    <xf numFmtId="0" fontId="12" fillId="0" borderId="10" xfId="0" applyFont="1" applyBorder="1" applyAlignment="1">
      <alignment horizontal="center" wrapText="1"/>
    </xf>
    <xf numFmtId="0" fontId="8" fillId="0" borderId="0" xfId="0" applyFont="1" applyAlignment="1">
      <alignment horizontal="justify" vertical="center"/>
    </xf>
    <xf numFmtId="0" fontId="22" fillId="0" borderId="10" xfId="0" applyFont="1" applyBorder="1" applyAlignment="1">
      <alignment/>
    </xf>
    <xf numFmtId="0" fontId="23" fillId="0" borderId="10" xfId="0" applyFont="1" applyBorder="1" applyAlignment="1">
      <alignment horizontal="justify" vertical="top"/>
    </xf>
    <xf numFmtId="0" fontId="0" fillId="0" borderId="0" xfId="0" applyFont="1" applyAlignment="1">
      <alignment vertical="center"/>
    </xf>
    <xf numFmtId="4" fontId="7" fillId="0" borderId="10" xfId="0" applyNumberFormat="1" applyFont="1" applyBorder="1" applyAlignment="1">
      <alignment vertical="center" wrapText="1"/>
    </xf>
    <xf numFmtId="176" fontId="4" fillId="0" borderId="10" xfId="0" applyNumberFormat="1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4" fontId="2" fillId="0" borderId="10" xfId="0" applyNumberFormat="1" applyFont="1" applyBorder="1" applyAlignment="1" applyProtection="1">
      <alignment vertical="center" wrapText="1"/>
      <protection hidden="1"/>
    </xf>
    <xf numFmtId="4" fontId="2" fillId="0" borderId="10" xfId="0" applyNumberFormat="1" applyFont="1" applyBorder="1" applyAlignment="1" applyProtection="1">
      <alignment horizontal="right" vertical="center"/>
      <protection hidden="1"/>
    </xf>
    <xf numFmtId="4" fontId="20" fillId="0" borderId="10" xfId="0" applyNumberFormat="1" applyFont="1" applyBorder="1" applyAlignment="1">
      <alignment horizontal="right" vertical="center" wrapText="1"/>
    </xf>
    <xf numFmtId="0" fontId="3" fillId="0" borderId="11" xfId="0" applyFont="1" applyBorder="1" applyAlignment="1">
      <alignment horizontal="left" vertical="top"/>
    </xf>
    <xf numFmtId="0" fontId="4" fillId="0" borderId="11" xfId="0" applyFont="1" applyBorder="1" applyAlignment="1">
      <alignment horizontal="justify" vertical="top"/>
    </xf>
    <xf numFmtId="176" fontId="2" fillId="0" borderId="11" xfId="0" applyNumberFormat="1" applyFont="1" applyBorder="1" applyAlignment="1">
      <alignment horizontal="right" vertical="center"/>
    </xf>
    <xf numFmtId="0" fontId="2" fillId="0" borderId="12" xfId="0" applyFont="1" applyBorder="1" applyAlignment="1">
      <alignment horizontal="left" vertical="top"/>
    </xf>
    <xf numFmtId="0" fontId="2" fillId="0" borderId="13" xfId="0" applyFont="1" applyBorder="1" applyAlignment="1">
      <alignment horizontal="left" vertical="top"/>
    </xf>
    <xf numFmtId="176" fontId="2" fillId="0" borderId="13" xfId="0" applyNumberFormat="1" applyFont="1" applyBorder="1" applyAlignment="1">
      <alignment horizontal="right" vertical="center"/>
    </xf>
    <xf numFmtId="4" fontId="8" fillId="0" borderId="13" xfId="0" applyNumberFormat="1" applyFont="1" applyBorder="1" applyAlignment="1">
      <alignment/>
    </xf>
    <xf numFmtId="0" fontId="2" fillId="0" borderId="12" xfId="0" applyFont="1" applyBorder="1" applyAlignment="1">
      <alignment horizontal="left" vertical="center" wrapText="1"/>
    </xf>
    <xf numFmtId="176" fontId="2" fillId="0" borderId="13" xfId="0" applyNumberFormat="1" applyFont="1" applyBorder="1" applyAlignment="1">
      <alignment horizontal="right" vertical="center" wrapText="1"/>
    </xf>
    <xf numFmtId="4" fontId="8" fillId="0" borderId="14" xfId="0" applyNumberFormat="1" applyFont="1" applyBorder="1" applyAlignment="1">
      <alignment/>
    </xf>
    <xf numFmtId="176" fontId="2" fillId="0" borderId="13" xfId="0" applyNumberFormat="1" applyFont="1" applyBorder="1" applyAlignment="1">
      <alignment horizontal="right" vertical="center" wrapText="1"/>
    </xf>
    <xf numFmtId="0" fontId="6" fillId="0" borderId="14" xfId="0" applyFont="1" applyBorder="1" applyAlignment="1">
      <alignment horizontal="left" vertical="top"/>
    </xf>
    <xf numFmtId="176" fontId="4" fillId="0" borderId="14" xfId="0" applyNumberFormat="1" applyFont="1" applyBorder="1" applyAlignment="1">
      <alignment horizontal="right" vertical="center" wrapText="1"/>
    </xf>
    <xf numFmtId="4" fontId="20" fillId="0" borderId="14" xfId="0" applyNumberFormat="1" applyFont="1" applyBorder="1" applyAlignment="1">
      <alignment/>
    </xf>
    <xf numFmtId="4" fontId="8" fillId="0" borderId="13" xfId="0" applyNumberFormat="1" applyFont="1" applyBorder="1" applyAlignment="1">
      <alignment horizontal="right" vertical="center" wrapText="1"/>
    </xf>
    <xf numFmtId="0" fontId="2" fillId="0" borderId="15" xfId="0" applyFont="1" applyBorder="1" applyAlignment="1">
      <alignment horizontal="left" vertical="top"/>
    </xf>
    <xf numFmtId="0" fontId="4" fillId="0" borderId="15" xfId="0" applyFont="1" applyBorder="1" applyAlignment="1">
      <alignment horizontal="justify" vertical="top"/>
    </xf>
    <xf numFmtId="176" fontId="4" fillId="0" borderId="15" xfId="0" applyNumberFormat="1" applyFont="1" applyBorder="1" applyAlignment="1">
      <alignment horizontal="right" vertical="center"/>
    </xf>
    <xf numFmtId="4" fontId="20" fillId="0" borderId="15" xfId="0" applyNumberFormat="1" applyFont="1" applyBorder="1" applyAlignment="1">
      <alignment vertical="center" wrapText="1"/>
    </xf>
    <xf numFmtId="4" fontId="8" fillId="0" borderId="15" xfId="0" applyNumberFormat="1" applyFont="1" applyBorder="1" applyAlignment="1">
      <alignment horizontal="right" vertical="center" wrapText="1"/>
    </xf>
    <xf numFmtId="0" fontId="2" fillId="0" borderId="14" xfId="0" applyFont="1" applyBorder="1" applyAlignment="1">
      <alignment horizontal="left" vertical="top"/>
    </xf>
    <xf numFmtId="4" fontId="8" fillId="0" borderId="14" xfId="0" applyNumberFormat="1" applyFont="1" applyBorder="1" applyAlignment="1">
      <alignment horizontal="right" vertical="center" wrapText="1"/>
    </xf>
    <xf numFmtId="0" fontId="4" fillId="0" borderId="11" xfId="0" applyFont="1" applyBorder="1" applyAlignment="1">
      <alignment horizontal="center" wrapText="1"/>
    </xf>
    <xf numFmtId="0" fontId="4" fillId="0" borderId="11" xfId="0" applyFont="1" applyBorder="1" applyAlignment="1">
      <alignment horizontal="justify" vertical="top" wrapText="1"/>
    </xf>
    <xf numFmtId="0" fontId="3" fillId="33" borderId="16" xfId="0" applyFont="1" applyFill="1" applyBorder="1" applyAlignment="1">
      <alignment horizontal="left" vertical="top"/>
    </xf>
    <xf numFmtId="0" fontId="3" fillId="33" borderId="17" xfId="0" applyFont="1" applyFill="1" applyBorder="1" applyAlignment="1">
      <alignment horizontal="left" vertical="top"/>
    </xf>
    <xf numFmtId="0" fontId="4" fillId="33" borderId="17" xfId="0" applyFont="1" applyFill="1" applyBorder="1" applyAlignment="1">
      <alignment horizontal="justify" vertical="top" wrapText="1"/>
    </xf>
    <xf numFmtId="176" fontId="3" fillId="33" borderId="17" xfId="0" applyNumberFormat="1" applyFont="1" applyFill="1" applyBorder="1" applyAlignment="1">
      <alignment horizontal="right" vertical="center" wrapText="1"/>
    </xf>
    <xf numFmtId="4" fontId="8" fillId="33" borderId="17" xfId="0" applyNumberFormat="1" applyFont="1" applyFill="1" applyBorder="1" applyAlignment="1">
      <alignment horizontal="right" vertical="center"/>
    </xf>
    <xf numFmtId="4" fontId="0" fillId="33" borderId="18" xfId="0" applyNumberFormat="1" applyFill="1" applyBorder="1" applyAlignment="1">
      <alignment horizontal="right" vertical="center"/>
    </xf>
    <xf numFmtId="0" fontId="2" fillId="0" borderId="19" xfId="0" applyFont="1" applyBorder="1" applyAlignment="1">
      <alignment horizontal="left" vertical="top"/>
    </xf>
    <xf numFmtId="0" fontId="2" fillId="0" borderId="20" xfId="0" applyFont="1" applyBorder="1" applyAlignment="1">
      <alignment horizontal="left" vertical="top"/>
    </xf>
    <xf numFmtId="0" fontId="4" fillId="0" borderId="20" xfId="0" applyFont="1" applyBorder="1" applyAlignment="1">
      <alignment horizontal="justify" vertical="top"/>
    </xf>
    <xf numFmtId="176" fontId="2" fillId="0" borderId="20" xfId="0" applyNumberFormat="1" applyFont="1" applyBorder="1" applyAlignment="1">
      <alignment horizontal="right" vertical="center"/>
    </xf>
    <xf numFmtId="4" fontId="8" fillId="0" borderId="20" xfId="0" applyNumberFormat="1" applyFont="1" applyBorder="1" applyAlignment="1">
      <alignment horizontal="right" vertical="center"/>
    </xf>
    <xf numFmtId="4" fontId="8" fillId="0" borderId="20" xfId="0" applyNumberFormat="1" applyFont="1" applyBorder="1" applyAlignment="1">
      <alignment horizontal="right" vertical="center"/>
    </xf>
    <xf numFmtId="4" fontId="0" fillId="0" borderId="21" xfId="0" applyNumberFormat="1" applyBorder="1" applyAlignment="1">
      <alignment horizontal="right" vertical="center"/>
    </xf>
    <xf numFmtId="0" fontId="10" fillId="33" borderId="13" xfId="0" applyFont="1" applyFill="1" applyBorder="1" applyAlignment="1">
      <alignment horizontal="left" vertical="top"/>
    </xf>
    <xf numFmtId="0" fontId="4" fillId="33" borderId="13" xfId="0" applyFont="1" applyFill="1" applyBorder="1" applyAlignment="1">
      <alignment horizontal="justify" vertical="top"/>
    </xf>
    <xf numFmtId="176" fontId="4" fillId="33" borderId="13" xfId="0" applyNumberFormat="1" applyFont="1" applyFill="1" applyBorder="1" applyAlignment="1">
      <alignment horizontal="right" vertical="center"/>
    </xf>
    <xf numFmtId="4" fontId="20" fillId="33" borderId="13" xfId="0" applyNumberFormat="1" applyFont="1" applyFill="1" applyBorder="1" applyAlignment="1">
      <alignment horizontal="right" vertical="center" wrapText="1"/>
    </xf>
    <xf numFmtId="4" fontId="8" fillId="33" borderId="13" xfId="0" applyNumberFormat="1" applyFont="1" applyFill="1" applyBorder="1" applyAlignment="1">
      <alignment horizontal="right" vertical="center" wrapText="1"/>
    </xf>
    <xf numFmtId="4" fontId="0" fillId="0" borderId="22" xfId="0" applyNumberFormat="1" applyBorder="1" applyAlignment="1">
      <alignment horizontal="right" vertical="center"/>
    </xf>
    <xf numFmtId="0" fontId="10" fillId="0" borderId="13" xfId="0" applyFont="1" applyBorder="1" applyAlignment="1">
      <alignment horizontal="left" vertical="top"/>
    </xf>
    <xf numFmtId="0" fontId="4" fillId="0" borderId="13" xfId="0" applyFont="1" applyBorder="1" applyAlignment="1">
      <alignment horizontal="justify" vertical="top"/>
    </xf>
    <xf numFmtId="176" fontId="4" fillId="0" borderId="13" xfId="0" applyNumberFormat="1" applyFont="1" applyBorder="1" applyAlignment="1">
      <alignment horizontal="right" vertical="center"/>
    </xf>
    <xf numFmtId="4" fontId="20" fillId="0" borderId="13" xfId="0" applyNumberFormat="1" applyFont="1" applyBorder="1" applyAlignment="1">
      <alignment/>
    </xf>
    <xf numFmtId="0" fontId="3" fillId="0" borderId="11" xfId="0" applyNumberFormat="1" applyFont="1" applyBorder="1" applyAlignment="1">
      <alignment horizontal="left" vertical="top" wrapText="1"/>
    </xf>
    <xf numFmtId="0" fontId="12" fillId="0" borderId="11" xfId="0" applyNumberFormat="1" applyFont="1" applyBorder="1" applyAlignment="1">
      <alignment horizontal="left" vertical="top" wrapText="1"/>
    </xf>
    <xf numFmtId="0" fontId="4" fillId="0" borderId="11" xfId="0" applyNumberFormat="1" applyFont="1" applyBorder="1" applyAlignment="1">
      <alignment horizontal="justify" vertical="top" wrapText="1"/>
    </xf>
    <xf numFmtId="176" fontId="3" fillId="0" borderId="11" xfId="0" applyNumberFormat="1" applyFont="1" applyBorder="1" applyAlignment="1">
      <alignment horizontal="right" vertical="center" wrapText="1"/>
    </xf>
    <xf numFmtId="4" fontId="8" fillId="0" borderId="11" xfId="0" applyNumberFormat="1" applyFont="1" applyBorder="1" applyAlignment="1">
      <alignment horizontal="right" vertical="center" wrapText="1"/>
    </xf>
    <xf numFmtId="4" fontId="8" fillId="0" borderId="11" xfId="0" applyNumberFormat="1" applyFont="1" applyBorder="1" applyAlignment="1">
      <alignment horizontal="right" vertical="center" wrapText="1"/>
    </xf>
    <xf numFmtId="0" fontId="2" fillId="0" borderId="12" xfId="0" applyNumberFormat="1" applyFont="1" applyBorder="1" applyAlignment="1">
      <alignment horizontal="left" vertical="top" wrapText="1"/>
    </xf>
    <xf numFmtId="0" fontId="2" fillId="0" borderId="23" xfId="0" applyNumberFormat="1" applyFont="1" applyBorder="1" applyAlignment="1">
      <alignment horizontal="left" vertical="top" wrapText="1"/>
    </xf>
    <xf numFmtId="0" fontId="4" fillId="0" borderId="12" xfId="0" applyNumberFormat="1" applyFont="1" applyBorder="1" applyAlignment="1">
      <alignment horizontal="justify" vertical="top" wrapText="1"/>
    </xf>
    <xf numFmtId="4" fontId="2" fillId="0" borderId="13" xfId="0" applyNumberFormat="1" applyFont="1" applyBorder="1" applyAlignment="1" applyProtection="1">
      <alignment/>
      <protection hidden="1"/>
    </xf>
    <xf numFmtId="4" fontId="8" fillId="0" borderId="13" xfId="0" applyNumberFormat="1" applyFont="1" applyBorder="1" applyAlignment="1">
      <alignment horizontal="right" vertical="center" wrapText="1"/>
    </xf>
    <xf numFmtId="4" fontId="8" fillId="0" borderId="22" xfId="0" applyNumberFormat="1" applyFont="1" applyBorder="1" applyAlignment="1">
      <alignment horizontal="right" vertical="center" wrapText="1"/>
    </xf>
    <xf numFmtId="176" fontId="4" fillId="0" borderId="14" xfId="0" applyNumberFormat="1" applyFont="1" applyBorder="1" applyAlignment="1">
      <alignment horizontal="right" vertical="center" wrapText="1"/>
    </xf>
    <xf numFmtId="4" fontId="2" fillId="0" borderId="14" xfId="0" applyNumberFormat="1" applyFont="1" applyBorder="1" applyAlignment="1" applyProtection="1">
      <alignment/>
      <protection hidden="1"/>
    </xf>
    <xf numFmtId="4" fontId="7" fillId="0" borderId="11" xfId="0" applyNumberFormat="1" applyFont="1" applyBorder="1" applyAlignment="1">
      <alignment horizontal="right" vertical="center" wrapText="1"/>
    </xf>
    <xf numFmtId="0" fontId="4" fillId="0" borderId="13" xfId="0" applyNumberFormat="1" applyFont="1" applyBorder="1" applyAlignment="1">
      <alignment horizontal="justify" vertical="top" wrapText="1"/>
    </xf>
    <xf numFmtId="4" fontId="20" fillId="0" borderId="22" xfId="0" applyNumberFormat="1" applyFont="1" applyBorder="1" applyAlignment="1">
      <alignment horizontal="right" vertical="center" wrapText="1"/>
    </xf>
    <xf numFmtId="0" fontId="4" fillId="0" borderId="14" xfId="0" applyNumberFormat="1" applyFont="1" applyBorder="1" applyAlignment="1">
      <alignment horizontal="left" vertical="top" wrapText="1"/>
    </xf>
    <xf numFmtId="0" fontId="4" fillId="0" borderId="14" xfId="0" applyNumberFormat="1" applyFont="1" applyBorder="1" applyAlignment="1">
      <alignment horizontal="justify" vertical="top" wrapText="1"/>
    </xf>
    <xf numFmtId="0" fontId="2" fillId="0" borderId="12" xfId="0" applyNumberFormat="1" applyFont="1" applyBorder="1" applyAlignment="1">
      <alignment horizontal="left" vertical="center" wrapText="1"/>
    </xf>
    <xf numFmtId="4" fontId="2" fillId="0" borderId="13" xfId="0" applyNumberFormat="1" applyFont="1" applyBorder="1" applyAlignment="1" applyProtection="1">
      <alignment vertical="center" wrapText="1"/>
      <protection hidden="1"/>
    </xf>
    <xf numFmtId="4" fontId="20" fillId="0" borderId="22" xfId="0" applyNumberFormat="1" applyFont="1" applyBorder="1" applyAlignment="1">
      <alignment horizontal="right" vertical="center" wrapText="1"/>
    </xf>
    <xf numFmtId="0" fontId="2" fillId="0" borderId="12" xfId="0" applyNumberFormat="1" applyFont="1" applyBorder="1" applyAlignment="1">
      <alignment horizontal="justify" vertical="center" wrapText="1"/>
    </xf>
    <xf numFmtId="0" fontId="4" fillId="0" borderId="13" xfId="0" applyNumberFormat="1" applyFont="1" applyBorder="1" applyAlignment="1">
      <alignment horizontal="justify" vertical="center" wrapText="1"/>
    </xf>
    <xf numFmtId="4" fontId="2" fillId="0" borderId="13" xfId="0" applyNumberFormat="1" applyFont="1" applyBorder="1" applyAlignment="1" applyProtection="1">
      <alignment horizontal="right" vertical="center" wrapText="1"/>
      <protection hidden="1"/>
    </xf>
    <xf numFmtId="4" fontId="20" fillId="0" borderId="15" xfId="0" applyNumberFormat="1" applyFont="1" applyBorder="1" applyAlignment="1">
      <alignment horizontal="right" vertical="center" wrapText="1"/>
    </xf>
    <xf numFmtId="0" fontId="4" fillId="0" borderId="14" xfId="0" applyNumberFormat="1" applyFont="1" applyBorder="1" applyAlignment="1">
      <alignment horizontal="justify" vertical="center" wrapText="1"/>
    </xf>
    <xf numFmtId="4" fontId="4" fillId="0" borderId="14" xfId="0" applyNumberFormat="1" applyFont="1" applyBorder="1" applyAlignment="1" applyProtection="1">
      <alignment horizontal="right" vertical="center" wrapText="1"/>
      <protection hidden="1"/>
    </xf>
    <xf numFmtId="4" fontId="0" fillId="0" borderId="14" xfId="0" applyNumberFormat="1" applyBorder="1" applyAlignment="1">
      <alignment horizontal="right" vertical="center" wrapText="1"/>
    </xf>
    <xf numFmtId="0" fontId="3" fillId="0" borderId="11" xfId="0" applyNumberFormat="1" applyFont="1" applyBorder="1" applyAlignment="1">
      <alignment horizontal="justify" vertical="center" wrapText="1"/>
    </xf>
    <xf numFmtId="0" fontId="4" fillId="0" borderId="11" xfId="0" applyNumberFormat="1" applyFont="1" applyBorder="1" applyAlignment="1">
      <alignment horizontal="justify" vertical="center" wrapText="1"/>
    </xf>
    <xf numFmtId="0" fontId="2" fillId="0" borderId="12" xfId="0" applyNumberFormat="1" applyFont="1" applyBorder="1" applyAlignment="1">
      <alignment horizontal="justify" vertical="center" wrapText="1"/>
    </xf>
    <xf numFmtId="0" fontId="2" fillId="0" borderId="13" xfId="0" applyNumberFormat="1" applyFont="1" applyBorder="1" applyAlignment="1">
      <alignment horizontal="justify" vertical="center" wrapText="1"/>
    </xf>
    <xf numFmtId="0" fontId="4" fillId="0" borderId="13" xfId="0" applyNumberFormat="1" applyFont="1" applyBorder="1" applyAlignment="1">
      <alignment horizontal="justify" vertical="center" wrapText="1"/>
    </xf>
    <xf numFmtId="4" fontId="2" fillId="0" borderId="13" xfId="0" applyNumberFormat="1" applyFont="1" applyBorder="1" applyAlignment="1" applyProtection="1">
      <alignment horizontal="right" vertical="center" wrapText="1"/>
      <protection hidden="1"/>
    </xf>
    <xf numFmtId="0" fontId="2" fillId="0" borderId="13" xfId="0" applyFont="1" applyBorder="1" applyAlignment="1">
      <alignment horizontal="justify" vertical="center" wrapText="1"/>
    </xf>
    <xf numFmtId="0" fontId="4" fillId="0" borderId="14" xfId="0" applyFont="1" applyBorder="1" applyAlignment="1">
      <alignment horizontal="justify" vertical="center" wrapText="1"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" fillId="0" borderId="24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left" vertical="top"/>
    </xf>
    <xf numFmtId="0" fontId="4" fillId="0" borderId="25" xfId="0" applyFont="1" applyBorder="1" applyAlignment="1">
      <alignment horizontal="justify" vertical="center" wrapText="1"/>
    </xf>
    <xf numFmtId="176" fontId="2" fillId="0" borderId="25" xfId="0" applyNumberFormat="1" applyFont="1" applyBorder="1" applyAlignment="1">
      <alignment horizontal="right" vertical="center" wrapText="1"/>
    </xf>
    <xf numFmtId="4" fontId="8" fillId="0" borderId="25" xfId="0" applyNumberFormat="1" applyFont="1" applyBorder="1" applyAlignment="1">
      <alignment/>
    </xf>
    <xf numFmtId="4" fontId="20" fillId="0" borderId="26" xfId="0" applyNumberFormat="1" applyFont="1" applyBorder="1" applyAlignment="1">
      <alignment/>
    </xf>
    <xf numFmtId="4" fontId="8" fillId="0" borderId="10" xfId="0" applyNumberFormat="1" applyFont="1" applyBorder="1" applyAlignment="1">
      <alignment horizontal="right" vertical="center" wrapText="1"/>
    </xf>
    <xf numFmtId="0" fontId="28" fillId="34" borderId="0" xfId="0" applyFont="1" applyFill="1" applyAlignment="1">
      <alignment horizontal="center"/>
    </xf>
    <xf numFmtId="0" fontId="9" fillId="34" borderId="0" xfId="0" applyFont="1" applyFill="1" applyAlignment="1">
      <alignment horizontal="center"/>
    </xf>
    <xf numFmtId="0" fontId="9" fillId="0" borderId="0" xfId="0" applyFont="1" applyAlignment="1">
      <alignment/>
    </xf>
    <xf numFmtId="0" fontId="15" fillId="0" borderId="0" xfId="0" applyFont="1" applyAlignment="1">
      <alignment horizontal="left"/>
    </xf>
    <xf numFmtId="0" fontId="11" fillId="0" borderId="0" xfId="0" applyFont="1" applyAlignment="1">
      <alignment/>
    </xf>
    <xf numFmtId="0" fontId="15" fillId="0" borderId="0" xfId="0" applyFont="1" applyBorder="1" applyAlignment="1">
      <alignment/>
    </xf>
    <xf numFmtId="0" fontId="15" fillId="0" borderId="27" xfId="0" applyFont="1" applyBorder="1" applyAlignment="1">
      <alignment/>
    </xf>
    <xf numFmtId="0" fontId="0" fillId="0" borderId="27" xfId="0" applyBorder="1" applyAlignment="1">
      <alignment/>
    </xf>
    <xf numFmtId="0" fontId="11" fillId="0" borderId="0" xfId="0" applyFont="1" applyBorder="1" applyAlignment="1">
      <alignment horizontal="left"/>
    </xf>
    <xf numFmtId="3" fontId="11" fillId="0" borderId="0" xfId="0" applyNumberFormat="1" applyFont="1" applyBorder="1" applyAlignment="1">
      <alignment horizontal="right"/>
    </xf>
    <xf numFmtId="3" fontId="11" fillId="0" borderId="27" xfId="0" applyNumberFormat="1" applyFont="1" applyBorder="1" applyAlignment="1">
      <alignment horizontal="right"/>
    </xf>
    <xf numFmtId="0" fontId="29" fillId="0" borderId="0" xfId="0" applyFont="1" applyAlignment="1">
      <alignment/>
    </xf>
    <xf numFmtId="0" fontId="0" fillId="33" borderId="10" xfId="0" applyFill="1" applyBorder="1" applyAlignment="1">
      <alignment/>
    </xf>
    <xf numFmtId="0" fontId="0" fillId="35" borderId="10" xfId="0" applyFill="1" applyBorder="1" applyAlignment="1">
      <alignment/>
    </xf>
    <xf numFmtId="4" fontId="0" fillId="35" borderId="10" xfId="0" applyNumberFormat="1" applyFill="1" applyBorder="1" applyAlignment="1">
      <alignment/>
    </xf>
    <xf numFmtId="4" fontId="13" fillId="35" borderId="11" xfId="0" applyNumberFormat="1" applyFont="1" applyFill="1" applyBorder="1" applyAlignment="1">
      <alignment/>
    </xf>
    <xf numFmtId="4" fontId="0" fillId="35" borderId="11" xfId="0" applyNumberFormat="1" applyFill="1" applyBorder="1" applyAlignment="1">
      <alignment horizontal="right" vertical="center"/>
    </xf>
    <xf numFmtId="4" fontId="0" fillId="36" borderId="11" xfId="0" applyNumberFormat="1" applyFont="1" applyFill="1" applyBorder="1" applyAlignment="1">
      <alignment/>
    </xf>
    <xf numFmtId="0" fontId="6" fillId="36" borderId="10" xfId="0" applyFont="1" applyFill="1" applyBorder="1" applyAlignment="1">
      <alignment horizontal="left" vertical="center" wrapText="1"/>
    </xf>
    <xf numFmtId="0" fontId="6" fillId="36" borderId="10" xfId="0" applyFont="1" applyFill="1" applyBorder="1" applyAlignment="1">
      <alignment horizontal="left" vertical="top"/>
    </xf>
    <xf numFmtId="0" fontId="6" fillId="36" borderId="10" xfId="0" applyFont="1" applyFill="1" applyBorder="1" applyAlignment="1">
      <alignment horizontal="justify" vertical="center"/>
    </xf>
    <xf numFmtId="4" fontId="0" fillId="36" borderId="10" xfId="0" applyNumberFormat="1" applyFont="1" applyFill="1" applyBorder="1" applyAlignment="1">
      <alignment/>
    </xf>
    <xf numFmtId="0" fontId="6" fillId="36" borderId="11" xfId="0" applyFont="1" applyFill="1" applyBorder="1" applyAlignment="1">
      <alignment horizontal="left" vertical="center" wrapText="1"/>
    </xf>
    <xf numFmtId="0" fontId="6" fillId="36" borderId="11" xfId="0" applyFont="1" applyFill="1" applyBorder="1" applyAlignment="1">
      <alignment horizontal="justify" vertical="center"/>
    </xf>
    <xf numFmtId="4" fontId="0" fillId="36" borderId="11" xfId="0" applyNumberFormat="1" applyFont="1" applyFill="1" applyBorder="1" applyAlignment="1">
      <alignment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justify" vertical="center"/>
    </xf>
    <xf numFmtId="176" fontId="2" fillId="0" borderId="14" xfId="0" applyNumberFormat="1" applyFont="1" applyBorder="1" applyAlignment="1">
      <alignment horizontal="right" vertical="center"/>
    </xf>
    <xf numFmtId="4" fontId="0" fillId="0" borderId="14" xfId="0" applyNumberFormat="1" applyFont="1" applyBorder="1" applyAlignment="1">
      <alignment/>
    </xf>
    <xf numFmtId="0" fontId="2" fillId="36" borderId="14" xfId="0" applyFont="1" applyFill="1" applyBorder="1" applyAlignment="1">
      <alignment horizontal="left" vertical="top"/>
    </xf>
    <xf numFmtId="0" fontId="2" fillId="36" borderId="14" xfId="0" applyFont="1" applyFill="1" applyBorder="1" applyAlignment="1">
      <alignment horizontal="justify" vertical="center"/>
    </xf>
    <xf numFmtId="4" fontId="8" fillId="36" borderId="14" xfId="0" applyNumberFormat="1" applyFont="1" applyFill="1" applyBorder="1" applyAlignment="1">
      <alignment/>
    </xf>
    <xf numFmtId="4" fontId="0" fillId="36" borderId="14" xfId="0" applyNumberFormat="1" applyFont="1" applyFill="1" applyBorder="1" applyAlignment="1">
      <alignment/>
    </xf>
    <xf numFmtId="0" fontId="2" fillId="36" borderId="10" xfId="0" applyFont="1" applyFill="1" applyBorder="1" applyAlignment="1">
      <alignment horizontal="justify" vertical="center"/>
    </xf>
    <xf numFmtId="4" fontId="8" fillId="36" borderId="10" xfId="0" applyNumberFormat="1" applyFont="1" applyFill="1" applyBorder="1" applyAlignment="1">
      <alignment horizontal="right" vertical="center"/>
    </xf>
    <xf numFmtId="4" fontId="8" fillId="36" borderId="10" xfId="0" applyNumberFormat="1" applyFont="1" applyFill="1" applyBorder="1" applyAlignment="1">
      <alignment/>
    </xf>
    <xf numFmtId="0" fontId="2" fillId="36" borderId="10" xfId="0" applyFont="1" applyFill="1" applyBorder="1" applyAlignment="1">
      <alignment horizontal="left" vertical="top"/>
    </xf>
    <xf numFmtId="0" fontId="2" fillId="36" borderId="11" xfId="0" applyFont="1" applyFill="1" applyBorder="1" applyAlignment="1">
      <alignment horizontal="left" vertical="top"/>
    </xf>
    <xf numFmtId="0" fontId="2" fillId="36" borderId="11" xfId="0" applyFont="1" applyFill="1" applyBorder="1" applyAlignment="1">
      <alignment horizontal="justify" vertical="center"/>
    </xf>
    <xf numFmtId="4" fontId="8" fillId="36" borderId="11" xfId="0" applyNumberFormat="1" applyFont="1" applyFill="1" applyBorder="1" applyAlignment="1">
      <alignment/>
    </xf>
    <xf numFmtId="4" fontId="0" fillId="36" borderId="11" xfId="0" applyNumberFormat="1" applyFont="1" applyFill="1" applyBorder="1" applyAlignment="1">
      <alignment/>
    </xf>
    <xf numFmtId="0" fontId="2" fillId="0" borderId="13" xfId="0" applyFont="1" applyBorder="1" applyAlignment="1">
      <alignment horizontal="justify" vertical="center"/>
    </xf>
    <xf numFmtId="4" fontId="8" fillId="36" borderId="14" xfId="0" applyNumberFormat="1" applyFont="1" applyFill="1" applyBorder="1" applyAlignment="1">
      <alignment vertical="center" wrapText="1"/>
    </xf>
    <xf numFmtId="4" fontId="0" fillId="36" borderId="10" xfId="0" applyNumberFormat="1" applyFont="1" applyFill="1" applyBorder="1" applyAlignment="1">
      <alignment vertical="center" wrapText="1"/>
    </xf>
    <xf numFmtId="4" fontId="0" fillId="36" borderId="10" xfId="0" applyNumberFormat="1" applyFont="1" applyFill="1" applyBorder="1" applyAlignment="1">
      <alignment/>
    </xf>
    <xf numFmtId="4" fontId="0" fillId="36" borderId="10" xfId="0" applyNumberFormat="1" applyFont="1" applyFill="1" applyBorder="1" applyAlignment="1">
      <alignment vertical="center"/>
    </xf>
    <xf numFmtId="4" fontId="8" fillId="36" borderId="10" xfId="0" applyNumberFormat="1" applyFont="1" applyFill="1" applyBorder="1" applyAlignment="1">
      <alignment vertical="center" wrapText="1"/>
    </xf>
    <xf numFmtId="0" fontId="2" fillId="36" borderId="14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top"/>
    </xf>
    <xf numFmtId="0" fontId="2" fillId="0" borderId="10" xfId="0" applyFont="1" applyBorder="1" applyAlignment="1">
      <alignment horizontal="justify" vertical="center"/>
    </xf>
    <xf numFmtId="176" fontId="2" fillId="0" borderId="10" xfId="0" applyNumberFormat="1" applyFont="1" applyBorder="1" applyAlignment="1">
      <alignment horizontal="right" vertical="center"/>
    </xf>
    <xf numFmtId="0" fontId="6" fillId="36" borderId="10" xfId="0" applyFont="1" applyFill="1" applyBorder="1" applyAlignment="1">
      <alignment horizontal="left" vertical="center" wrapText="1"/>
    </xf>
    <xf numFmtId="0" fontId="6" fillId="36" borderId="10" xfId="0" applyFont="1" applyFill="1" applyBorder="1" applyAlignment="1">
      <alignment horizontal="justify" vertical="center"/>
    </xf>
    <xf numFmtId="0" fontId="6" fillId="36" borderId="10" xfId="0" applyFont="1" applyFill="1" applyBorder="1" applyAlignment="1">
      <alignment horizontal="left" vertical="top"/>
    </xf>
    <xf numFmtId="0" fontId="6" fillId="36" borderId="10" xfId="0" applyFont="1" applyFill="1" applyBorder="1" applyAlignment="1">
      <alignment vertical="center"/>
    </xf>
    <xf numFmtId="0" fontId="2" fillId="36" borderId="10" xfId="0" applyFont="1" applyFill="1" applyBorder="1" applyAlignment="1">
      <alignment horizontal="left" vertical="center" wrapText="1"/>
    </xf>
    <xf numFmtId="0" fontId="19" fillId="0" borderId="11" xfId="0" applyFont="1" applyBorder="1" applyAlignment="1">
      <alignment horizontal="left" vertical="top"/>
    </xf>
    <xf numFmtId="0" fontId="5" fillId="0" borderId="11" xfId="0" applyFont="1" applyBorder="1" applyAlignment="1">
      <alignment horizontal="justify" vertical="top"/>
    </xf>
    <xf numFmtId="176" fontId="5" fillId="0" borderId="11" xfId="0" applyNumberFormat="1" applyFont="1" applyBorder="1" applyAlignment="1">
      <alignment horizontal="right" vertical="center"/>
    </xf>
    <xf numFmtId="4" fontId="7" fillId="0" borderId="11" xfId="0" applyNumberFormat="1" applyFont="1" applyBorder="1" applyAlignment="1">
      <alignment/>
    </xf>
    <xf numFmtId="4" fontId="18" fillId="0" borderId="11" xfId="0" applyNumberFormat="1" applyFont="1" applyBorder="1" applyAlignment="1">
      <alignment/>
    </xf>
    <xf numFmtId="4" fontId="0" fillId="37" borderId="10" xfId="0" applyNumberFormat="1" applyFill="1" applyBorder="1" applyAlignment="1">
      <alignment horizontal="right" vertical="center" wrapText="1"/>
    </xf>
    <xf numFmtId="4" fontId="7" fillId="37" borderId="10" xfId="0" applyNumberFormat="1" applyFont="1" applyFill="1" applyBorder="1" applyAlignment="1">
      <alignment horizontal="right" vertical="center" wrapText="1"/>
    </xf>
    <xf numFmtId="0" fontId="3" fillId="37" borderId="10" xfId="0" applyNumberFormat="1" applyFont="1" applyFill="1" applyBorder="1" applyAlignment="1">
      <alignment horizontal="left" vertical="top" wrapText="1"/>
    </xf>
    <xf numFmtId="0" fontId="4" fillId="37" borderId="10" xfId="0" applyNumberFormat="1" applyFont="1" applyFill="1" applyBorder="1" applyAlignment="1">
      <alignment horizontal="justify" vertical="top" wrapText="1"/>
    </xf>
    <xf numFmtId="176" fontId="3" fillId="37" borderId="10" xfId="0" applyNumberFormat="1" applyFont="1" applyFill="1" applyBorder="1" applyAlignment="1">
      <alignment horizontal="right" vertical="center" wrapText="1"/>
    </xf>
    <xf numFmtId="4" fontId="2" fillId="37" borderId="10" xfId="0" applyNumberFormat="1" applyFont="1" applyFill="1" applyBorder="1" applyAlignment="1" applyProtection="1">
      <alignment vertical="center"/>
      <protection hidden="1"/>
    </xf>
    <xf numFmtId="4" fontId="8" fillId="37" borderId="10" xfId="0" applyNumberFormat="1" applyFont="1" applyFill="1" applyBorder="1" applyAlignment="1">
      <alignment horizontal="right" vertical="center" wrapText="1"/>
    </xf>
    <xf numFmtId="0" fontId="5" fillId="36" borderId="14" xfId="0" applyFont="1" applyFill="1" applyBorder="1" applyAlignment="1">
      <alignment horizontal="left" vertical="top"/>
    </xf>
    <xf numFmtId="0" fontId="17" fillId="36" borderId="14" xfId="0" applyFont="1" applyFill="1" applyBorder="1" applyAlignment="1">
      <alignment horizontal="justify" vertical="center" wrapText="1"/>
    </xf>
    <xf numFmtId="4" fontId="7" fillId="36" borderId="14" xfId="0" applyNumberFormat="1" applyFont="1" applyFill="1" applyBorder="1" applyAlignment="1">
      <alignment/>
    </xf>
    <xf numFmtId="0" fontId="4" fillId="36" borderId="10" xfId="0" applyFont="1" applyFill="1" applyBorder="1" applyAlignment="1">
      <alignment horizontal="left" vertical="top"/>
    </xf>
    <xf numFmtId="0" fontId="5" fillId="36" borderId="10" xfId="0" applyFont="1" applyFill="1" applyBorder="1" applyAlignment="1">
      <alignment horizontal="justify" vertical="center"/>
    </xf>
    <xf numFmtId="0" fontId="5" fillId="36" borderId="10" xfId="0" applyFont="1" applyFill="1" applyBorder="1" applyAlignment="1">
      <alignment horizontal="left" vertical="top"/>
    </xf>
    <xf numFmtId="4" fontId="0" fillId="36" borderId="10" xfId="0" applyNumberFormat="1" applyFont="1" applyFill="1" applyBorder="1" applyAlignment="1">
      <alignment horizontal="right" vertical="center" wrapText="1"/>
    </xf>
    <xf numFmtId="0" fontId="5" fillId="36" borderId="11" xfId="0" applyFont="1" applyFill="1" applyBorder="1" applyAlignment="1">
      <alignment horizontal="left" vertical="top"/>
    </xf>
    <xf numFmtId="0" fontId="5" fillId="36" borderId="11" xfId="0" applyFont="1" applyFill="1" applyBorder="1" applyAlignment="1">
      <alignment horizontal="justify" vertical="center"/>
    </xf>
    <xf numFmtId="4" fontId="0" fillId="36" borderId="11" xfId="0" applyNumberFormat="1" applyFont="1" applyFill="1" applyBorder="1" applyAlignment="1">
      <alignment horizontal="right" vertical="center" wrapText="1"/>
    </xf>
    <xf numFmtId="4" fontId="7" fillId="36" borderId="10" xfId="0" applyNumberFormat="1" applyFont="1" applyFill="1" applyBorder="1" applyAlignment="1">
      <alignment horizontal="right" vertical="center" wrapText="1"/>
    </xf>
    <xf numFmtId="4" fontId="8" fillId="36" borderId="15" xfId="0" applyNumberFormat="1" applyFont="1" applyFill="1" applyBorder="1" applyAlignment="1">
      <alignment horizontal="right" vertical="center" wrapText="1"/>
    </xf>
    <xf numFmtId="0" fontId="4" fillId="36" borderId="14" xfId="0" applyFont="1" applyFill="1" applyBorder="1" applyAlignment="1">
      <alignment horizontal="justify" vertical="top"/>
    </xf>
    <xf numFmtId="4" fontId="8" fillId="36" borderId="14" xfId="0" applyNumberFormat="1" applyFont="1" applyFill="1" applyBorder="1" applyAlignment="1">
      <alignment horizontal="right" vertical="center" wrapText="1"/>
    </xf>
    <xf numFmtId="0" fontId="2" fillId="36" borderId="10" xfId="0" applyFont="1" applyFill="1" applyBorder="1" applyAlignment="1">
      <alignment vertical="center" wrapText="1"/>
    </xf>
    <xf numFmtId="0" fontId="4" fillId="36" borderId="10" xfId="0" applyFont="1" applyFill="1" applyBorder="1" applyAlignment="1">
      <alignment horizontal="justify" vertical="top"/>
    </xf>
    <xf numFmtId="4" fontId="20" fillId="36" borderId="10" xfId="0" applyNumberFormat="1" applyFont="1" applyFill="1" applyBorder="1" applyAlignment="1">
      <alignment vertical="center" wrapText="1"/>
    </xf>
    <xf numFmtId="4" fontId="8" fillId="36" borderId="10" xfId="0" applyNumberFormat="1" applyFont="1" applyFill="1" applyBorder="1" applyAlignment="1">
      <alignment horizontal="right" vertical="center" wrapText="1"/>
    </xf>
    <xf numFmtId="4" fontId="8" fillId="36" borderId="14" xfId="0" applyNumberFormat="1" applyFont="1" applyFill="1" applyBorder="1" applyAlignment="1">
      <alignment horizontal="right" vertical="center"/>
    </xf>
    <xf numFmtId="4" fontId="0" fillId="36" borderId="14" xfId="0" applyNumberFormat="1" applyFill="1" applyBorder="1" applyAlignment="1">
      <alignment horizontal="right" vertical="center"/>
    </xf>
    <xf numFmtId="0" fontId="10" fillId="36" borderId="14" xfId="0" applyFont="1" applyFill="1" applyBorder="1" applyAlignment="1">
      <alignment horizontal="left" vertical="top"/>
    </xf>
    <xf numFmtId="0" fontId="4" fillId="36" borderId="14" xfId="0" applyFont="1" applyFill="1" applyBorder="1" applyAlignment="1">
      <alignment horizontal="justify" vertical="top"/>
    </xf>
    <xf numFmtId="4" fontId="20" fillId="36" borderId="14" xfId="0" applyNumberFormat="1" applyFont="1" applyFill="1" applyBorder="1" applyAlignment="1">
      <alignment/>
    </xf>
    <xf numFmtId="4" fontId="13" fillId="36" borderId="14" xfId="0" applyNumberFormat="1" applyFont="1" applyFill="1" applyBorder="1" applyAlignment="1">
      <alignment/>
    </xf>
    <xf numFmtId="0" fontId="0" fillId="34" borderId="0" xfId="0" applyFill="1" applyAlignment="1">
      <alignment/>
    </xf>
    <xf numFmtId="4" fontId="0" fillId="37" borderId="14" xfId="0" applyNumberFormat="1" applyFill="1" applyBorder="1" applyAlignment="1">
      <alignment/>
    </xf>
    <xf numFmtId="0" fontId="10" fillId="0" borderId="0" xfId="0" applyFont="1" applyBorder="1" applyAlignment="1">
      <alignment horizontal="left" vertical="top"/>
    </xf>
    <xf numFmtId="176" fontId="3" fillId="0" borderId="0" xfId="0" applyNumberFormat="1" applyFont="1" applyBorder="1" applyAlignment="1">
      <alignment horizontal="right" vertical="center"/>
    </xf>
    <xf numFmtId="4" fontId="21" fillId="0" borderId="0" xfId="0" applyNumberFormat="1" applyFont="1" applyBorder="1" applyAlignment="1">
      <alignment/>
    </xf>
    <xf numFmtId="4" fontId="8" fillId="0" borderId="0" xfId="0" applyNumberFormat="1" applyFont="1" applyBorder="1" applyAlignment="1">
      <alignment/>
    </xf>
    <xf numFmtId="4" fontId="13" fillId="0" borderId="0" xfId="0" applyNumberFormat="1" applyFont="1" applyBorder="1" applyAlignment="1">
      <alignment/>
    </xf>
    <xf numFmtId="0" fontId="13" fillId="34" borderId="0" xfId="0" applyFont="1" applyFill="1" applyAlignment="1">
      <alignment/>
    </xf>
    <xf numFmtId="0" fontId="4" fillId="36" borderId="14" xfId="0" applyNumberFormat="1" applyFont="1" applyFill="1" applyBorder="1" applyAlignment="1">
      <alignment horizontal="left" vertical="top" wrapText="1"/>
    </xf>
    <xf numFmtId="0" fontId="4" fillId="36" borderId="14" xfId="0" applyNumberFormat="1" applyFont="1" applyFill="1" applyBorder="1" applyAlignment="1">
      <alignment horizontal="justify" vertical="top" wrapText="1"/>
    </xf>
    <xf numFmtId="4" fontId="8" fillId="36" borderId="14" xfId="0" applyNumberFormat="1" applyFont="1" applyFill="1" applyBorder="1" applyAlignment="1">
      <alignment horizontal="right" vertical="center" wrapText="1"/>
    </xf>
    <xf numFmtId="4" fontId="20" fillId="36" borderId="14" xfId="0" applyNumberFormat="1" applyFont="1" applyFill="1" applyBorder="1" applyAlignment="1">
      <alignment horizontal="right" vertical="center" wrapText="1"/>
    </xf>
    <xf numFmtId="0" fontId="4" fillId="36" borderId="10" xfId="0" applyNumberFormat="1" applyFont="1" applyFill="1" applyBorder="1" applyAlignment="1">
      <alignment horizontal="left" vertical="top" wrapText="1"/>
    </xf>
    <xf numFmtId="0" fontId="4" fillId="36" borderId="10" xfId="0" applyNumberFormat="1" applyFont="1" applyFill="1" applyBorder="1" applyAlignment="1">
      <alignment horizontal="justify" vertical="top" wrapText="1"/>
    </xf>
    <xf numFmtId="4" fontId="4" fillId="36" borderId="10" xfId="0" applyNumberFormat="1" applyFont="1" applyFill="1" applyBorder="1" applyAlignment="1" applyProtection="1">
      <alignment/>
      <protection hidden="1"/>
    </xf>
    <xf numFmtId="4" fontId="0" fillId="36" borderId="10" xfId="0" applyNumberFormat="1" applyFill="1" applyBorder="1" applyAlignment="1">
      <alignment horizontal="right" vertical="center" wrapText="1"/>
    </xf>
    <xf numFmtId="4" fontId="7" fillId="36" borderId="10" xfId="0" applyNumberFormat="1" applyFont="1" applyFill="1" applyBorder="1" applyAlignment="1">
      <alignment horizontal="right" vertical="center" wrapText="1"/>
    </xf>
    <xf numFmtId="0" fontId="4" fillId="36" borderId="11" xfId="0" applyNumberFormat="1" applyFont="1" applyFill="1" applyBorder="1" applyAlignment="1">
      <alignment horizontal="justify" vertical="top" wrapText="1"/>
    </xf>
    <xf numFmtId="4" fontId="0" fillId="36" borderId="11" xfId="0" applyNumberFormat="1" applyFill="1" applyBorder="1" applyAlignment="1">
      <alignment horizontal="right" vertical="center" wrapText="1"/>
    </xf>
    <xf numFmtId="4" fontId="7" fillId="36" borderId="11" xfId="0" applyNumberFormat="1" applyFont="1" applyFill="1" applyBorder="1" applyAlignment="1">
      <alignment horizontal="right" vertical="center" wrapText="1"/>
    </xf>
    <xf numFmtId="0" fontId="5" fillId="36" borderId="10" xfId="0" applyNumberFormat="1" applyFont="1" applyFill="1" applyBorder="1" applyAlignment="1">
      <alignment horizontal="left" vertical="top" wrapText="1"/>
    </xf>
    <xf numFmtId="0" fontId="5" fillId="36" borderId="10" xfId="0" applyNumberFormat="1" applyFont="1" applyFill="1" applyBorder="1" applyAlignment="1">
      <alignment horizontal="justify" vertical="top" wrapText="1"/>
    </xf>
    <xf numFmtId="176" fontId="5" fillId="36" borderId="10" xfId="0" applyNumberFormat="1" applyFont="1" applyFill="1" applyBorder="1" applyAlignment="1">
      <alignment horizontal="right" vertical="center" wrapText="1"/>
    </xf>
    <xf numFmtId="4" fontId="5" fillId="36" borderId="10" xfId="0" applyNumberFormat="1" applyFont="1" applyFill="1" applyBorder="1" applyAlignment="1" applyProtection="1">
      <alignment/>
      <protection hidden="1"/>
    </xf>
    <xf numFmtId="0" fontId="17" fillId="36" borderId="10" xfId="0" applyNumberFormat="1" applyFont="1" applyFill="1" applyBorder="1" applyAlignment="1">
      <alignment horizontal="left" vertical="top" wrapText="1"/>
    </xf>
    <xf numFmtId="4" fontId="5" fillId="36" borderId="10" xfId="0" applyNumberFormat="1" applyFont="1" applyFill="1" applyBorder="1" applyAlignment="1" applyProtection="1">
      <alignment vertical="center" wrapText="1"/>
      <protection hidden="1"/>
    </xf>
    <xf numFmtId="4" fontId="4" fillId="36" borderId="14" xfId="0" applyNumberFormat="1" applyFont="1" applyFill="1" applyBorder="1" applyAlignment="1" applyProtection="1">
      <alignment vertical="center" wrapText="1"/>
      <protection hidden="1"/>
    </xf>
    <xf numFmtId="4" fontId="20" fillId="36" borderId="14" xfId="0" applyNumberFormat="1" applyFont="1" applyFill="1" applyBorder="1" applyAlignment="1">
      <alignment horizontal="right" vertical="center" wrapText="1"/>
    </xf>
    <xf numFmtId="0" fontId="5" fillId="36" borderId="10" xfId="0" applyNumberFormat="1" applyFont="1" applyFill="1" applyBorder="1" applyAlignment="1">
      <alignment horizontal="justify" vertical="center" wrapText="1"/>
    </xf>
    <xf numFmtId="4" fontId="5" fillId="36" borderId="10" xfId="0" applyNumberFormat="1" applyFont="1" applyFill="1" applyBorder="1" applyAlignment="1" applyProtection="1">
      <alignment horizontal="right" vertical="center" wrapText="1"/>
      <protection hidden="1"/>
    </xf>
    <xf numFmtId="0" fontId="5" fillId="36" borderId="11" xfId="0" applyNumberFormat="1" applyFont="1" applyFill="1" applyBorder="1" applyAlignment="1">
      <alignment horizontal="justify" vertical="center" wrapText="1"/>
    </xf>
    <xf numFmtId="4" fontId="5" fillId="36" borderId="11" xfId="0" applyNumberFormat="1" applyFont="1" applyFill="1" applyBorder="1" applyAlignment="1" applyProtection="1">
      <alignment horizontal="right" vertical="center" wrapText="1"/>
      <protection hidden="1"/>
    </xf>
    <xf numFmtId="0" fontId="4" fillId="36" borderId="15" xfId="0" applyNumberFormat="1" applyFont="1" applyFill="1" applyBorder="1" applyAlignment="1">
      <alignment horizontal="justify" vertical="center" wrapText="1"/>
    </xf>
    <xf numFmtId="4" fontId="4" fillId="36" borderId="15" xfId="0" applyNumberFormat="1" applyFont="1" applyFill="1" applyBorder="1" applyAlignment="1" applyProtection="1">
      <alignment horizontal="right" vertical="center" wrapText="1"/>
      <protection hidden="1"/>
    </xf>
    <xf numFmtId="0" fontId="17" fillId="36" borderId="10" xfId="0" applyNumberFormat="1" applyFont="1" applyFill="1" applyBorder="1" applyAlignment="1">
      <alignment horizontal="justify" vertical="center" wrapText="1"/>
    </xf>
    <xf numFmtId="4" fontId="17" fillId="36" borderId="10" xfId="0" applyNumberFormat="1" applyFont="1" applyFill="1" applyBorder="1" applyAlignment="1" applyProtection="1">
      <alignment horizontal="right" vertical="center"/>
      <protection hidden="1"/>
    </xf>
    <xf numFmtId="4" fontId="5" fillId="36" borderId="10" xfId="0" applyNumberFormat="1" applyFont="1" applyFill="1" applyBorder="1" applyAlignment="1" applyProtection="1">
      <alignment horizontal="right" vertical="center"/>
      <protection hidden="1"/>
    </xf>
    <xf numFmtId="0" fontId="5" fillId="36" borderId="10" xfId="0" applyNumberFormat="1" applyFont="1" applyFill="1" applyBorder="1" applyAlignment="1">
      <alignment horizontal="justify" vertical="center"/>
    </xf>
    <xf numFmtId="0" fontId="4" fillId="36" borderId="14" xfId="0" applyNumberFormat="1" applyFont="1" applyFill="1" applyBorder="1" applyAlignment="1">
      <alignment horizontal="justify" vertical="center" wrapText="1"/>
    </xf>
    <xf numFmtId="0" fontId="2" fillId="36" borderId="14" xfId="0" applyNumberFormat="1" applyFont="1" applyFill="1" applyBorder="1" applyAlignment="1">
      <alignment horizontal="justify" vertical="center" wrapText="1"/>
    </xf>
    <xf numFmtId="4" fontId="4" fillId="36" borderId="14" xfId="0" applyNumberFormat="1" applyFont="1" applyFill="1" applyBorder="1" applyAlignment="1" applyProtection="1">
      <alignment horizontal="right" vertical="center" wrapText="1"/>
      <protection hidden="1"/>
    </xf>
    <xf numFmtId="0" fontId="4" fillId="36" borderId="10" xfId="0" applyNumberFormat="1" applyFont="1" applyFill="1" applyBorder="1" applyAlignment="1">
      <alignment horizontal="justify" vertical="center" wrapText="1"/>
    </xf>
    <xf numFmtId="4" fontId="4" fillId="36" borderId="10" xfId="0" applyNumberFormat="1" applyFont="1" applyFill="1" applyBorder="1" applyAlignment="1" applyProtection="1">
      <alignment horizontal="right" vertical="center" wrapText="1"/>
      <protection hidden="1"/>
    </xf>
    <xf numFmtId="4" fontId="20" fillId="36" borderId="10" xfId="0" applyNumberFormat="1" applyFont="1" applyFill="1" applyBorder="1" applyAlignment="1">
      <alignment horizontal="right" vertical="center" wrapText="1"/>
    </xf>
    <xf numFmtId="0" fontId="4" fillId="36" borderId="10" xfId="0" applyFont="1" applyFill="1" applyBorder="1" applyAlignment="1">
      <alignment horizontal="justify" vertical="center" wrapText="1"/>
    </xf>
    <xf numFmtId="4" fontId="2" fillId="36" borderId="10" xfId="0" applyNumberFormat="1" applyFont="1" applyFill="1" applyBorder="1" applyAlignment="1" applyProtection="1">
      <alignment horizontal="right" vertical="center" wrapText="1"/>
      <protection hidden="1"/>
    </xf>
    <xf numFmtId="0" fontId="4" fillId="36" borderId="11" xfId="0" applyFont="1" applyFill="1" applyBorder="1" applyAlignment="1">
      <alignment horizontal="justify" vertical="center" wrapText="1"/>
    </xf>
    <xf numFmtId="4" fontId="2" fillId="36" borderId="11" xfId="0" applyNumberFormat="1" applyFont="1" applyFill="1" applyBorder="1" applyAlignment="1" applyProtection="1">
      <alignment horizontal="right" vertical="center" wrapText="1"/>
      <protection hidden="1"/>
    </xf>
    <xf numFmtId="4" fontId="8" fillId="36" borderId="11" xfId="0" applyNumberFormat="1" applyFont="1" applyFill="1" applyBorder="1" applyAlignment="1">
      <alignment horizontal="right" vertical="center" wrapText="1"/>
    </xf>
    <xf numFmtId="4" fontId="20" fillId="36" borderId="11" xfId="0" applyNumberFormat="1" applyFont="1" applyFill="1" applyBorder="1" applyAlignment="1">
      <alignment horizontal="right" vertical="center" wrapText="1"/>
    </xf>
    <xf numFmtId="0" fontId="4" fillId="36" borderId="14" xfId="0" applyFont="1" applyFill="1" applyBorder="1" applyAlignment="1">
      <alignment horizontal="justify" vertical="center" wrapText="1"/>
    </xf>
    <xf numFmtId="0" fontId="20" fillId="36" borderId="11" xfId="0" applyFont="1" applyFill="1" applyBorder="1" applyAlignment="1">
      <alignment horizontal="justify" vertical="top"/>
    </xf>
    <xf numFmtId="4" fontId="20" fillId="36" borderId="11" xfId="0" applyNumberFormat="1" applyFont="1" applyFill="1" applyBorder="1" applyAlignment="1">
      <alignment vertical="center"/>
    </xf>
    <xf numFmtId="4" fontId="4" fillId="36" borderId="11" xfId="0" applyNumberFormat="1" applyFont="1" applyFill="1" applyBorder="1" applyAlignment="1" applyProtection="1">
      <alignment/>
      <protection hidden="1"/>
    </xf>
    <xf numFmtId="4" fontId="4" fillId="36" borderId="14" xfId="0" applyNumberFormat="1" applyFont="1" applyFill="1" applyBorder="1" applyAlignment="1" applyProtection="1">
      <alignment/>
      <protection hidden="1"/>
    </xf>
    <xf numFmtId="4" fontId="7" fillId="36" borderId="10" xfId="0" applyNumberFormat="1" applyFont="1" applyFill="1" applyBorder="1" applyAlignment="1" applyProtection="1">
      <alignment horizontal="right" vertical="center" wrapText="1"/>
      <protection hidden="1"/>
    </xf>
    <xf numFmtId="0" fontId="6" fillId="36" borderId="14" xfId="0" applyFont="1" applyFill="1" applyBorder="1" applyAlignment="1">
      <alignment horizontal="left" vertical="center" wrapText="1"/>
    </xf>
    <xf numFmtId="0" fontId="6" fillId="36" borderId="11" xfId="0" applyFont="1" applyFill="1" applyBorder="1" applyAlignment="1">
      <alignment horizontal="left" vertical="center" wrapText="1"/>
    </xf>
    <xf numFmtId="0" fontId="3" fillId="33" borderId="12" xfId="0" applyFont="1" applyFill="1" applyBorder="1" applyAlignment="1">
      <alignment horizontal="left" vertical="top"/>
    </xf>
    <xf numFmtId="0" fontId="2" fillId="0" borderId="12" xfId="0" applyFont="1" applyBorder="1" applyAlignment="1">
      <alignment horizontal="left" vertical="top"/>
    </xf>
    <xf numFmtId="0" fontId="2" fillId="36" borderId="14" xfId="0" applyFont="1" applyFill="1" applyBorder="1" applyAlignment="1">
      <alignment horizontal="left" vertical="top"/>
    </xf>
    <xf numFmtId="0" fontId="2" fillId="36" borderId="14" xfId="0" applyNumberFormat="1" applyFont="1" applyFill="1" applyBorder="1" applyAlignment="1">
      <alignment horizontal="left" vertical="top" wrapText="1"/>
    </xf>
    <xf numFmtId="0" fontId="2" fillId="36" borderId="10" xfId="0" applyNumberFormat="1" applyFont="1" applyFill="1" applyBorder="1" applyAlignment="1">
      <alignment horizontal="left" vertical="top" wrapText="1"/>
    </xf>
    <xf numFmtId="0" fontId="2" fillId="36" borderId="11" xfId="0" applyNumberFormat="1" applyFont="1" applyFill="1" applyBorder="1" applyAlignment="1">
      <alignment horizontal="left" vertical="top" wrapText="1"/>
    </xf>
    <xf numFmtId="0" fontId="2" fillId="0" borderId="14" xfId="0" applyNumberFormat="1" applyFont="1" applyBorder="1" applyAlignment="1">
      <alignment horizontal="left" vertical="top" wrapText="1"/>
    </xf>
    <xf numFmtId="0" fontId="6" fillId="36" borderId="10" xfId="0" applyNumberFormat="1" applyFont="1" applyFill="1" applyBorder="1" applyAlignment="1">
      <alignment horizontal="left" vertical="top" wrapText="1"/>
    </xf>
    <xf numFmtId="0" fontId="2" fillId="0" borderId="10" xfId="0" applyNumberFormat="1" applyFont="1" applyBorder="1" applyAlignment="1">
      <alignment horizontal="left" vertical="top" wrapText="1"/>
    </xf>
    <xf numFmtId="0" fontId="6" fillId="36" borderId="10" xfId="0" applyNumberFormat="1" applyFont="1" applyFill="1" applyBorder="1" applyAlignment="1">
      <alignment horizontal="left" vertical="center" wrapText="1"/>
    </xf>
    <xf numFmtId="0" fontId="6" fillId="0" borderId="10" xfId="0" applyNumberFormat="1" applyFont="1" applyBorder="1" applyAlignment="1">
      <alignment horizontal="left" vertical="center" wrapText="1"/>
    </xf>
    <xf numFmtId="0" fontId="2" fillId="36" borderId="14" xfId="0" applyNumberFormat="1" applyFont="1" applyFill="1" applyBorder="1" applyAlignment="1">
      <alignment horizontal="left" vertical="center" wrapText="1"/>
    </xf>
    <xf numFmtId="0" fontId="6" fillId="36" borderId="10" xfId="0" applyNumberFormat="1" applyFont="1" applyFill="1" applyBorder="1" applyAlignment="1">
      <alignment horizontal="justify" vertical="center" wrapText="1"/>
    </xf>
    <xf numFmtId="0" fontId="6" fillId="36" borderId="11" xfId="0" applyNumberFormat="1" applyFont="1" applyFill="1" applyBorder="1" applyAlignment="1">
      <alignment horizontal="justify" vertical="center" wrapText="1"/>
    </xf>
    <xf numFmtId="0" fontId="2" fillId="36" borderId="15" xfId="0" applyNumberFormat="1" applyFont="1" applyFill="1" applyBorder="1" applyAlignment="1">
      <alignment horizontal="justify" vertical="center" wrapText="1"/>
    </xf>
    <xf numFmtId="0" fontId="2" fillId="0" borderId="14" xfId="0" applyNumberFormat="1" applyFont="1" applyBorder="1" applyAlignment="1">
      <alignment horizontal="justify" vertical="center" wrapText="1"/>
    </xf>
    <xf numFmtId="0" fontId="6" fillId="0" borderId="10" xfId="0" applyNumberFormat="1" applyFont="1" applyBorder="1" applyAlignment="1">
      <alignment horizontal="justify" vertical="center" wrapText="1"/>
    </xf>
    <xf numFmtId="0" fontId="2" fillId="36" borderId="11" xfId="0" applyNumberFormat="1" applyFont="1" applyFill="1" applyBorder="1" applyAlignment="1">
      <alignment horizontal="justify" vertical="center" wrapText="1"/>
    </xf>
    <xf numFmtId="0" fontId="2" fillId="0" borderId="14" xfId="0" applyNumberFormat="1" applyFont="1" applyBorder="1" applyAlignment="1">
      <alignment horizontal="justify" vertical="center" wrapText="1"/>
    </xf>
    <xf numFmtId="0" fontId="6" fillId="36" borderId="10" xfId="0" applyNumberFormat="1" applyFont="1" applyFill="1" applyBorder="1" applyAlignment="1">
      <alignment horizontal="justify" vertical="center" wrapText="1"/>
    </xf>
    <xf numFmtId="0" fontId="6" fillId="0" borderId="10" xfId="0" applyNumberFormat="1" applyFont="1" applyBorder="1" applyAlignment="1">
      <alignment horizontal="justify" vertical="center" wrapText="1"/>
    </xf>
    <xf numFmtId="0" fontId="2" fillId="36" borderId="10" xfId="0" applyNumberFormat="1" applyFont="1" applyFill="1" applyBorder="1" applyAlignment="1">
      <alignment horizontal="justify" vertical="center" wrapText="1"/>
    </xf>
    <xf numFmtId="0" fontId="8" fillId="36" borderId="11" xfId="0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0" fillId="38" borderId="0" xfId="0" applyFont="1" applyFill="1" applyAlignment="1">
      <alignment/>
    </xf>
    <xf numFmtId="0" fontId="0" fillId="39" borderId="10" xfId="0" applyFill="1" applyBorder="1" applyAlignment="1">
      <alignment/>
    </xf>
    <xf numFmtId="4" fontId="8" fillId="0" borderId="25" xfId="0" applyNumberFormat="1" applyFont="1" applyBorder="1" applyAlignment="1">
      <alignment/>
    </xf>
    <xf numFmtId="0" fontId="2" fillId="34" borderId="10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horizontal="justify" vertical="center"/>
    </xf>
    <xf numFmtId="0" fontId="4" fillId="34" borderId="10" xfId="0" applyFont="1" applyFill="1" applyBorder="1" applyAlignment="1">
      <alignment horizontal="justify" vertical="center"/>
    </xf>
    <xf numFmtId="4" fontId="8" fillId="34" borderId="10" xfId="0" applyNumberFormat="1" applyFont="1" applyFill="1" applyBorder="1" applyAlignment="1">
      <alignment vertical="center" wrapText="1"/>
    </xf>
    <xf numFmtId="0" fontId="4" fillId="38" borderId="14" xfId="0" applyNumberFormat="1" applyFont="1" applyFill="1" applyBorder="1" applyAlignment="1">
      <alignment horizontal="left" vertical="top" wrapText="1"/>
    </xf>
    <xf numFmtId="0" fontId="4" fillId="38" borderId="14" xfId="0" applyNumberFormat="1" applyFont="1" applyFill="1" applyBorder="1" applyAlignment="1">
      <alignment horizontal="justify" vertical="top" wrapText="1"/>
    </xf>
    <xf numFmtId="4" fontId="4" fillId="38" borderId="14" xfId="0" applyNumberFormat="1" applyFont="1" applyFill="1" applyBorder="1" applyAlignment="1" applyProtection="1">
      <alignment/>
      <protection hidden="1"/>
    </xf>
    <xf numFmtId="4" fontId="8" fillId="38" borderId="14" xfId="0" applyNumberFormat="1" applyFont="1" applyFill="1" applyBorder="1" applyAlignment="1">
      <alignment horizontal="right" vertical="center" wrapText="1"/>
    </xf>
    <xf numFmtId="0" fontId="12" fillId="38" borderId="14" xfId="0" applyNumberFormat="1" applyFont="1" applyFill="1" applyBorder="1" applyAlignment="1">
      <alignment horizontal="left" vertical="top" wrapText="1"/>
    </xf>
    <xf numFmtId="0" fontId="2" fillId="0" borderId="24" xfId="0" applyNumberFormat="1" applyFont="1" applyBorder="1" applyAlignment="1">
      <alignment horizontal="justify" vertical="center" wrapText="1"/>
    </xf>
    <xf numFmtId="0" fontId="2" fillId="0" borderId="25" xfId="0" applyNumberFormat="1" applyFont="1" applyBorder="1" applyAlignment="1">
      <alignment horizontal="justify" vertical="center" wrapText="1"/>
    </xf>
    <xf numFmtId="0" fontId="4" fillId="0" borderId="25" xfId="0" applyNumberFormat="1" applyFont="1" applyBorder="1" applyAlignment="1">
      <alignment horizontal="justify" vertical="center" wrapText="1"/>
    </xf>
    <xf numFmtId="4" fontId="2" fillId="0" borderId="25" xfId="0" applyNumberFormat="1" applyFont="1" applyBorder="1" applyAlignment="1" applyProtection="1">
      <alignment horizontal="right" vertical="center" wrapText="1"/>
      <protection hidden="1"/>
    </xf>
    <xf numFmtId="4" fontId="8" fillId="0" borderId="25" xfId="0" applyNumberFormat="1" applyFont="1" applyBorder="1" applyAlignment="1">
      <alignment horizontal="right" vertical="center" wrapText="1"/>
    </xf>
    <xf numFmtId="4" fontId="20" fillId="0" borderId="26" xfId="0" applyNumberFormat="1" applyFont="1" applyBorder="1" applyAlignment="1">
      <alignment horizontal="right" vertical="center" wrapText="1"/>
    </xf>
    <xf numFmtId="0" fontId="2" fillId="36" borderId="10" xfId="0" applyNumberFormat="1" applyFont="1" applyFill="1" applyBorder="1" applyAlignment="1">
      <alignment horizontal="justify" vertical="center" wrapText="1"/>
    </xf>
    <xf numFmtId="0" fontId="4" fillId="36" borderId="10" xfId="0" applyNumberFormat="1" applyFont="1" applyFill="1" applyBorder="1" applyAlignment="1">
      <alignment horizontal="justify" vertical="center" wrapText="1"/>
    </xf>
    <xf numFmtId="4" fontId="4" fillId="36" borderId="10" xfId="0" applyNumberFormat="1" applyFont="1" applyFill="1" applyBorder="1" applyAlignment="1" applyProtection="1">
      <alignment horizontal="right" vertical="center" wrapText="1"/>
      <protection hidden="1"/>
    </xf>
    <xf numFmtId="0" fontId="2" fillId="34" borderId="10" xfId="0" applyNumberFormat="1" applyFont="1" applyFill="1" applyBorder="1" applyAlignment="1">
      <alignment horizontal="justify" vertical="center" wrapText="1"/>
    </xf>
    <xf numFmtId="0" fontId="4" fillId="34" borderId="10" xfId="0" applyNumberFormat="1" applyFont="1" applyFill="1" applyBorder="1" applyAlignment="1">
      <alignment horizontal="justify" vertical="center" wrapText="1"/>
    </xf>
    <xf numFmtId="4" fontId="4" fillId="34" borderId="10" xfId="0" applyNumberFormat="1" applyFont="1" applyFill="1" applyBorder="1" applyAlignment="1" applyProtection="1">
      <alignment horizontal="right" vertical="center" wrapText="1"/>
      <protection hidden="1"/>
    </xf>
    <xf numFmtId="4" fontId="8" fillId="34" borderId="10" xfId="0" applyNumberFormat="1" applyFont="1" applyFill="1" applyBorder="1" applyAlignment="1">
      <alignment horizontal="right" vertical="center" wrapText="1"/>
    </xf>
    <xf numFmtId="0" fontId="0" fillId="34" borderId="10" xfId="0" applyFill="1" applyBorder="1" applyAlignment="1">
      <alignment/>
    </xf>
    <xf numFmtId="4" fontId="0" fillId="0" borderId="0" xfId="0" applyNumberFormat="1" applyFont="1" applyAlignment="1">
      <alignment vertical="center"/>
    </xf>
    <xf numFmtId="4" fontId="0" fillId="34" borderId="0" xfId="0" applyNumberFormat="1" applyFont="1" applyFill="1" applyAlignment="1">
      <alignment vertical="center"/>
    </xf>
    <xf numFmtId="4" fontId="8" fillId="0" borderId="0" xfId="0" applyNumberFormat="1" applyFont="1" applyAlignment="1">
      <alignment vertical="center"/>
    </xf>
    <xf numFmtId="0" fontId="32" fillId="0" borderId="0" xfId="0" applyFont="1" applyAlignment="1">
      <alignment horizontal="left"/>
    </xf>
    <xf numFmtId="4" fontId="27" fillId="0" borderId="0" xfId="0" applyNumberFormat="1" applyFont="1" applyBorder="1" applyAlignment="1">
      <alignment horizontal="center"/>
    </xf>
    <xf numFmtId="0" fontId="26" fillId="0" borderId="0" xfId="0" applyFont="1" applyAlignment="1">
      <alignment horizontal="justify" vertical="distributed" wrapText="1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left"/>
    </xf>
    <xf numFmtId="0" fontId="10" fillId="37" borderId="28" xfId="0" applyFont="1" applyFill="1" applyBorder="1" applyAlignment="1">
      <alignment horizontal="center"/>
    </xf>
    <xf numFmtId="0" fontId="10" fillId="37" borderId="29" xfId="0" applyFont="1" applyFill="1" applyBorder="1" applyAlignment="1">
      <alignment horizontal="center"/>
    </xf>
    <xf numFmtId="0" fontId="26" fillId="0" borderId="0" xfId="0" applyFont="1" applyAlignment="1">
      <alignment horizontal="distributed" vertical="justify" wrapText="1"/>
    </xf>
    <xf numFmtId="0" fontId="13" fillId="0" borderId="28" xfId="0" applyFont="1" applyBorder="1" applyAlignment="1">
      <alignment horizontal="center"/>
    </xf>
    <xf numFmtId="0" fontId="13" fillId="0" borderId="29" xfId="0" applyFont="1" applyBorder="1" applyAlignment="1">
      <alignment horizontal="center"/>
    </xf>
    <xf numFmtId="0" fontId="13" fillId="33" borderId="29" xfId="0" applyFont="1" applyFill="1" applyBorder="1" applyAlignment="1">
      <alignment horizontal="center"/>
    </xf>
    <xf numFmtId="0" fontId="10" fillId="35" borderId="28" xfId="0" applyFont="1" applyFill="1" applyBorder="1" applyAlignment="1">
      <alignment horizontal="center"/>
    </xf>
    <xf numFmtId="0" fontId="10" fillId="35" borderId="29" xfId="0" applyFont="1" applyFill="1" applyBorder="1" applyAlignment="1">
      <alignment horizontal="center"/>
    </xf>
    <xf numFmtId="0" fontId="10" fillId="37" borderId="30" xfId="0" applyFont="1" applyFill="1" applyBorder="1" applyAlignment="1">
      <alignment horizontal="center"/>
    </xf>
    <xf numFmtId="0" fontId="10" fillId="37" borderId="31" xfId="0" applyFont="1" applyFill="1" applyBorder="1" applyAlignment="1">
      <alignment horizontal="center"/>
    </xf>
    <xf numFmtId="0" fontId="10" fillId="35" borderId="32" xfId="0" applyFont="1" applyFill="1" applyBorder="1" applyAlignment="1">
      <alignment horizontal="left" vertical="top" wrapText="1"/>
    </xf>
    <xf numFmtId="0" fontId="4" fillId="0" borderId="13" xfId="0" applyFont="1" applyBorder="1" applyAlignment="1">
      <alignment horizontal="justify" vertical="center" wrapText="1"/>
    </xf>
    <xf numFmtId="0" fontId="2" fillId="20" borderId="10" xfId="0" applyFont="1" applyFill="1" applyBorder="1" applyAlignment="1">
      <alignment horizontal="left" vertical="center" wrapText="1"/>
    </xf>
    <xf numFmtId="0" fontId="2" fillId="20" borderId="10" xfId="0" applyFont="1" applyFill="1" applyBorder="1" applyAlignment="1">
      <alignment horizontal="justify" vertical="center"/>
    </xf>
    <xf numFmtId="176" fontId="2" fillId="20" borderId="10" xfId="0" applyNumberFormat="1" applyFont="1" applyFill="1" applyBorder="1" applyAlignment="1">
      <alignment horizontal="right" vertical="center"/>
    </xf>
    <xf numFmtId="4" fontId="8" fillId="20" borderId="10" xfId="0" applyNumberFormat="1" applyFont="1" applyFill="1" applyBorder="1" applyAlignment="1">
      <alignment vertical="center" wrapText="1"/>
    </xf>
    <xf numFmtId="4" fontId="0" fillId="20" borderId="10" xfId="0" applyNumberFormat="1" applyFont="1" applyFill="1" applyBorder="1" applyAlignment="1">
      <alignment/>
    </xf>
    <xf numFmtId="4" fontId="8" fillId="20" borderId="10" xfId="0" applyNumberFormat="1" applyFont="1" applyFill="1" applyBorder="1" applyAlignment="1">
      <alignment/>
    </xf>
    <xf numFmtId="0" fontId="2" fillId="20" borderId="14" xfId="0" applyFont="1" applyFill="1" applyBorder="1" applyAlignment="1">
      <alignment horizontal="left" vertical="center" wrapText="1"/>
    </xf>
    <xf numFmtId="0" fontId="2" fillId="20" borderId="14" xfId="0" applyFont="1" applyFill="1" applyBorder="1" applyAlignment="1">
      <alignment horizontal="justify" vertical="center"/>
    </xf>
    <xf numFmtId="176" fontId="2" fillId="20" borderId="14" xfId="0" applyNumberFormat="1" applyFont="1" applyFill="1" applyBorder="1" applyAlignment="1">
      <alignment horizontal="right" vertical="center"/>
    </xf>
    <xf numFmtId="4" fontId="8" fillId="20" borderId="14" xfId="0" applyNumberFormat="1" applyFont="1" applyFill="1" applyBorder="1" applyAlignment="1">
      <alignment/>
    </xf>
    <xf numFmtId="4" fontId="0" fillId="20" borderId="14" xfId="0" applyNumberFormat="1" applyFont="1" applyFill="1" applyBorder="1" applyAlignment="1">
      <alignment/>
    </xf>
    <xf numFmtId="0" fontId="2" fillId="0" borderId="33" xfId="0" applyFont="1" applyBorder="1" applyAlignment="1">
      <alignment horizontal="left" vertical="center" wrapText="1"/>
    </xf>
    <xf numFmtId="0" fontId="4" fillId="20" borderId="14" xfId="0" applyFont="1" applyFill="1" applyBorder="1" applyAlignment="1">
      <alignment horizontal="justify" vertical="center" wrapText="1"/>
    </xf>
    <xf numFmtId="176" fontId="4" fillId="20" borderId="14" xfId="0" applyNumberFormat="1" applyFont="1" applyFill="1" applyBorder="1" applyAlignment="1">
      <alignment horizontal="right" vertical="center" wrapText="1"/>
    </xf>
    <xf numFmtId="4" fontId="20" fillId="20" borderId="14" xfId="0" applyNumberFormat="1" applyFont="1" applyFill="1" applyBorder="1" applyAlignment="1">
      <alignment vertical="center" wrapText="1"/>
    </xf>
    <xf numFmtId="4" fontId="20" fillId="20" borderId="14" xfId="0" applyNumberFormat="1" applyFont="1" applyFill="1" applyBorder="1" applyAlignment="1">
      <alignment/>
    </xf>
    <xf numFmtId="0" fontId="4" fillId="20" borderId="10" xfId="0" applyFont="1" applyFill="1" applyBorder="1" applyAlignment="1">
      <alignment horizontal="justify" vertical="center"/>
    </xf>
    <xf numFmtId="176" fontId="4" fillId="20" borderId="10" xfId="0" applyNumberFormat="1" applyFont="1" applyFill="1" applyBorder="1" applyAlignment="1">
      <alignment horizontal="right" vertical="center"/>
    </xf>
    <xf numFmtId="4" fontId="20" fillId="20" borderId="10" xfId="0" applyNumberFormat="1" applyFont="1" applyFill="1" applyBorder="1" applyAlignment="1">
      <alignment vertical="center" wrapText="1"/>
    </xf>
    <xf numFmtId="4" fontId="20" fillId="20" borderId="10" xfId="0" applyNumberFormat="1" applyFont="1" applyFill="1" applyBorder="1" applyAlignment="1">
      <alignment/>
    </xf>
    <xf numFmtId="4" fontId="8" fillId="20" borderId="10" xfId="0" applyNumberFormat="1" applyFont="1" applyFill="1" applyBorder="1" applyAlignment="1">
      <alignment horizontal="right" vertical="center" wrapText="1"/>
    </xf>
    <xf numFmtId="4" fontId="7" fillId="20" borderId="11" xfId="0" applyNumberFormat="1" applyFont="1" applyFill="1" applyBorder="1" applyAlignment="1">
      <alignment horizontal="right" vertical="center" wrapText="1"/>
    </xf>
    <xf numFmtId="0" fontId="2" fillId="20" borderId="14" xfId="0" applyNumberFormat="1" applyFont="1" applyFill="1" applyBorder="1" applyAlignment="1">
      <alignment horizontal="left" vertical="top" wrapText="1"/>
    </xf>
    <xf numFmtId="0" fontId="4" fillId="20" borderId="14" xfId="0" applyNumberFormat="1" applyFont="1" applyFill="1" applyBorder="1" applyAlignment="1">
      <alignment horizontal="justify" vertical="top" wrapText="1"/>
    </xf>
    <xf numFmtId="4" fontId="2" fillId="20" borderId="14" xfId="0" applyNumberFormat="1" applyFont="1" applyFill="1" applyBorder="1" applyAlignment="1" applyProtection="1">
      <alignment/>
      <protection hidden="1"/>
    </xf>
    <xf numFmtId="4" fontId="8" fillId="20" borderId="14" xfId="0" applyNumberFormat="1" applyFont="1" applyFill="1" applyBorder="1" applyAlignment="1">
      <alignment horizontal="right" vertical="center" wrapText="1"/>
    </xf>
    <xf numFmtId="4" fontId="20" fillId="20" borderId="14" xfId="0" applyNumberFormat="1" applyFont="1" applyFill="1" applyBorder="1" applyAlignment="1">
      <alignment horizontal="right" vertical="center" wrapText="1"/>
    </xf>
    <xf numFmtId="0" fontId="2" fillId="20" borderId="10" xfId="0" applyNumberFormat="1" applyFont="1" applyFill="1" applyBorder="1" applyAlignment="1">
      <alignment horizontal="left" vertical="top" wrapText="1"/>
    </xf>
    <xf numFmtId="0" fontId="4" fillId="20" borderId="10" xfId="0" applyNumberFormat="1" applyFont="1" applyFill="1" applyBorder="1" applyAlignment="1">
      <alignment horizontal="justify" vertical="top" wrapText="1"/>
    </xf>
    <xf numFmtId="176" fontId="4" fillId="20" borderId="10" xfId="0" applyNumberFormat="1" applyFont="1" applyFill="1" applyBorder="1" applyAlignment="1">
      <alignment horizontal="right" vertical="center" wrapText="1"/>
    </xf>
    <xf numFmtId="4" fontId="4" fillId="20" borderId="10" xfId="0" applyNumberFormat="1" applyFont="1" applyFill="1" applyBorder="1" applyAlignment="1" applyProtection="1">
      <alignment/>
      <protection hidden="1"/>
    </xf>
    <xf numFmtId="4" fontId="0" fillId="20" borderId="10" xfId="0" applyNumberFormat="1" applyFill="1" applyBorder="1" applyAlignment="1">
      <alignment horizontal="right" vertical="center" wrapText="1"/>
    </xf>
    <xf numFmtId="4" fontId="20" fillId="20" borderId="10" xfId="0" applyNumberFormat="1" applyFont="1" applyFill="1" applyBorder="1" applyAlignment="1">
      <alignment horizontal="right" vertical="center" wrapText="1"/>
    </xf>
    <xf numFmtId="4" fontId="4" fillId="20" borderId="10" xfId="0" applyNumberFormat="1" applyFont="1" applyFill="1" applyBorder="1" applyAlignment="1" applyProtection="1">
      <alignment/>
      <protection hidden="1"/>
    </xf>
    <xf numFmtId="0" fontId="2" fillId="20" borderId="10" xfId="0" applyNumberFormat="1" applyFont="1" applyFill="1" applyBorder="1" applyAlignment="1">
      <alignment horizontal="left" vertical="center" wrapText="1"/>
    </xf>
    <xf numFmtId="4" fontId="2" fillId="20" borderId="10" xfId="0" applyNumberFormat="1" applyFont="1" applyFill="1" applyBorder="1" applyAlignment="1" applyProtection="1">
      <alignment vertical="center" wrapText="1"/>
      <protection hidden="1"/>
    </xf>
    <xf numFmtId="4" fontId="7" fillId="20" borderId="10" xfId="0" applyNumberFormat="1" applyFont="1" applyFill="1" applyBorder="1" applyAlignment="1">
      <alignment horizontal="right" vertical="center" wrapText="1"/>
    </xf>
    <xf numFmtId="4" fontId="20" fillId="0" borderId="34" xfId="0" applyNumberFormat="1" applyFont="1" applyBorder="1" applyAlignment="1">
      <alignment horizontal="right" vertical="center" wrapText="1"/>
    </xf>
    <xf numFmtId="0" fontId="2" fillId="20" borderId="10" xfId="0" applyNumberFormat="1" applyFont="1" applyFill="1" applyBorder="1" applyAlignment="1">
      <alignment horizontal="justify" vertical="center" wrapText="1"/>
    </xf>
    <xf numFmtId="0" fontId="4" fillId="20" borderId="10" xfId="0" applyNumberFormat="1" applyFont="1" applyFill="1" applyBorder="1" applyAlignment="1">
      <alignment horizontal="justify" vertical="center" wrapText="1"/>
    </xf>
    <xf numFmtId="4" fontId="20" fillId="40" borderId="10" xfId="0" applyNumberFormat="1" applyFont="1" applyFill="1" applyBorder="1" applyAlignment="1">
      <alignment horizontal="right" vertical="center" wrapText="1"/>
    </xf>
    <xf numFmtId="0" fontId="2" fillId="20" borderId="14" xfId="0" applyNumberFormat="1" applyFont="1" applyFill="1" applyBorder="1" applyAlignment="1">
      <alignment horizontal="justify" vertical="center" wrapText="1"/>
    </xf>
    <xf numFmtId="0" fontId="4" fillId="20" borderId="14" xfId="0" applyNumberFormat="1" applyFont="1" applyFill="1" applyBorder="1" applyAlignment="1">
      <alignment horizontal="justify" vertical="center" wrapText="1"/>
    </xf>
    <xf numFmtId="4" fontId="4" fillId="20" borderId="14" xfId="0" applyNumberFormat="1" applyFont="1" applyFill="1" applyBorder="1" applyAlignment="1" applyProtection="1">
      <alignment horizontal="right" vertical="center" wrapText="1"/>
      <protection hidden="1"/>
    </xf>
    <xf numFmtId="4" fontId="0" fillId="20" borderId="14" xfId="0" applyNumberFormat="1" applyFill="1" applyBorder="1" applyAlignment="1">
      <alignment horizontal="right" vertical="center" wrapText="1"/>
    </xf>
    <xf numFmtId="4" fontId="7" fillId="20" borderId="14" xfId="0" applyNumberFormat="1" applyFont="1" applyFill="1" applyBorder="1" applyAlignment="1">
      <alignment horizontal="right" vertical="center" wrapText="1"/>
    </xf>
    <xf numFmtId="4" fontId="2" fillId="20" borderId="10" xfId="0" applyNumberFormat="1" applyFont="1" applyFill="1" applyBorder="1" applyAlignment="1" applyProtection="1">
      <alignment horizontal="right" vertical="center"/>
      <protection hidden="1"/>
    </xf>
    <xf numFmtId="0" fontId="2" fillId="20" borderId="14" xfId="0" applyNumberFormat="1" applyFont="1" applyFill="1" applyBorder="1" applyAlignment="1">
      <alignment horizontal="justify" vertical="center" wrapText="1"/>
    </xf>
    <xf numFmtId="176" fontId="4" fillId="20" borderId="14" xfId="0" applyNumberFormat="1" applyFont="1" applyFill="1" applyBorder="1" applyAlignment="1">
      <alignment horizontal="right" vertical="center" wrapText="1"/>
    </xf>
    <xf numFmtId="0" fontId="2" fillId="0" borderId="24" xfId="0" applyNumberFormat="1" applyFont="1" applyBorder="1" applyAlignment="1">
      <alignment horizontal="left" vertical="top" wrapText="1"/>
    </xf>
    <xf numFmtId="0" fontId="2" fillId="0" borderId="25" xfId="0" applyNumberFormat="1" applyFont="1" applyBorder="1" applyAlignment="1">
      <alignment horizontal="left" vertical="top" wrapText="1"/>
    </xf>
    <xf numFmtId="0" fontId="4" fillId="0" borderId="25" xfId="0" applyNumberFormat="1" applyFont="1" applyBorder="1" applyAlignment="1">
      <alignment horizontal="justify" vertical="top" wrapText="1"/>
    </xf>
    <xf numFmtId="176" fontId="2" fillId="0" borderId="25" xfId="0" applyNumberFormat="1" applyFont="1" applyBorder="1" applyAlignment="1">
      <alignment horizontal="right" vertical="center" wrapText="1"/>
    </xf>
    <xf numFmtId="4" fontId="8" fillId="0" borderId="25" xfId="0" applyNumberFormat="1" applyFont="1" applyBorder="1" applyAlignment="1">
      <alignment horizontal="right" vertical="center" wrapText="1"/>
    </xf>
    <xf numFmtId="0" fontId="4" fillId="20" borderId="27" xfId="0" applyNumberFormat="1" applyFont="1" applyFill="1" applyBorder="1" applyAlignment="1">
      <alignment horizontal="justify" vertical="center" wrapText="1"/>
    </xf>
    <xf numFmtId="176" fontId="4" fillId="20" borderId="15" xfId="0" applyNumberFormat="1" applyFont="1" applyFill="1" applyBorder="1" applyAlignment="1">
      <alignment horizontal="right" vertical="center" wrapText="1"/>
    </xf>
    <xf numFmtId="176" fontId="3" fillId="0" borderId="10" xfId="0" applyNumberFormat="1" applyFont="1" applyBorder="1" applyAlignment="1">
      <alignment horizontal="right" vertical="center" wrapText="1"/>
    </xf>
    <xf numFmtId="0" fontId="3" fillId="0" borderId="10" xfId="0" applyNumberFormat="1" applyFont="1" applyBorder="1" applyAlignment="1">
      <alignment horizontal="justify" vertical="center" wrapText="1"/>
    </xf>
    <xf numFmtId="176" fontId="8" fillId="0" borderId="0" xfId="0" applyNumberFormat="1" applyFont="1" applyAlignment="1">
      <alignment/>
    </xf>
    <xf numFmtId="4" fontId="5" fillId="36" borderId="10" xfId="0" applyNumberFormat="1" applyFont="1" applyFill="1" applyBorder="1" applyAlignment="1" applyProtection="1">
      <alignment vertical="center"/>
      <protection hidden="1"/>
    </xf>
    <xf numFmtId="0" fontId="10" fillId="37" borderId="35" xfId="0" applyFont="1" applyFill="1" applyBorder="1" applyAlignment="1">
      <alignment/>
    </xf>
    <xf numFmtId="0" fontId="10" fillId="37" borderId="28" xfId="0" applyFont="1" applyFill="1" applyBorder="1" applyAlignment="1">
      <alignment/>
    </xf>
    <xf numFmtId="0" fontId="5" fillId="36" borderId="10" xfId="0" applyNumberFormat="1" applyFont="1" applyFill="1" applyBorder="1" applyAlignment="1">
      <alignment horizontal="justify" vertical="center" wrapText="1"/>
    </xf>
    <xf numFmtId="0" fontId="5" fillId="36" borderId="10" xfId="0" applyFont="1" applyFill="1" applyBorder="1" applyAlignment="1">
      <alignment horizontal="justify" vertical="center" wrapText="1"/>
    </xf>
    <xf numFmtId="4" fontId="5" fillId="36" borderId="10" xfId="0" applyNumberFormat="1" applyFont="1" applyFill="1" applyBorder="1" applyAlignment="1" applyProtection="1">
      <alignment horizontal="right" vertical="center" wrapText="1"/>
      <protection hidden="1"/>
    </xf>
    <xf numFmtId="176" fontId="21" fillId="37" borderId="25" xfId="0" applyNumberFormat="1" applyFont="1" applyFill="1" applyBorder="1" applyAlignment="1">
      <alignment horizontal="right" vertical="center"/>
    </xf>
    <xf numFmtId="4" fontId="21" fillId="37" borderId="25" xfId="0" applyNumberFormat="1" applyFont="1" applyFill="1" applyBorder="1" applyAlignment="1">
      <alignment/>
    </xf>
    <xf numFmtId="4" fontId="8" fillId="37" borderId="25" xfId="0" applyNumberFormat="1" applyFont="1" applyFill="1" applyBorder="1" applyAlignment="1">
      <alignment horizontal="right" vertical="center" wrapText="1"/>
    </xf>
    <xf numFmtId="0" fontId="8" fillId="36" borderId="10" xfId="0" applyFont="1" applyFill="1" applyBorder="1" applyAlignment="1">
      <alignment horizontal="left" vertical="center"/>
    </xf>
    <xf numFmtId="4" fontId="14" fillId="0" borderId="11" xfId="0" applyNumberFormat="1" applyFont="1" applyBorder="1" applyAlignment="1">
      <alignment/>
    </xf>
    <xf numFmtId="4" fontId="14" fillId="0" borderId="22" xfId="0" applyNumberFormat="1" applyFont="1" applyBorder="1" applyAlignment="1">
      <alignment/>
    </xf>
    <xf numFmtId="4" fontId="14" fillId="36" borderId="14" xfId="0" applyNumberFormat="1" applyFont="1" applyFill="1" applyBorder="1" applyAlignment="1">
      <alignment/>
    </xf>
    <xf numFmtId="4" fontId="14" fillId="36" borderId="10" xfId="0" applyNumberFormat="1" applyFont="1" applyFill="1" applyBorder="1" applyAlignment="1">
      <alignment/>
    </xf>
    <xf numFmtId="4" fontId="14" fillId="0" borderId="14" xfId="0" applyNumberFormat="1" applyFont="1" applyBorder="1" applyAlignment="1">
      <alignment/>
    </xf>
    <xf numFmtId="4" fontId="33" fillId="36" borderId="10" xfId="0" applyNumberFormat="1" applyFont="1" applyFill="1" applyBorder="1" applyAlignment="1">
      <alignment/>
    </xf>
    <xf numFmtId="4" fontId="33" fillId="36" borderId="11" xfId="0" applyNumberFormat="1" applyFont="1" applyFill="1" applyBorder="1" applyAlignment="1">
      <alignment/>
    </xf>
    <xf numFmtId="4" fontId="14" fillId="0" borderId="26" xfId="0" applyNumberFormat="1" applyFont="1" applyBorder="1" applyAlignment="1">
      <alignment/>
    </xf>
    <xf numFmtId="4" fontId="14" fillId="0" borderId="10" xfId="0" applyNumberFormat="1" applyFont="1" applyBorder="1" applyAlignment="1">
      <alignment/>
    </xf>
    <xf numFmtId="4" fontId="33" fillId="36" borderId="10" xfId="0" applyNumberFormat="1" applyFont="1" applyFill="1" applyBorder="1" applyAlignment="1">
      <alignment vertical="center"/>
    </xf>
    <xf numFmtId="4" fontId="33" fillId="36" borderId="10" xfId="0" applyNumberFormat="1" applyFont="1" applyFill="1" applyBorder="1" applyAlignment="1">
      <alignment horizontal="right" vertical="center" wrapText="1"/>
    </xf>
    <xf numFmtId="4" fontId="33" fillId="36" borderId="11" xfId="0" applyNumberFormat="1" applyFont="1" applyFill="1" applyBorder="1" applyAlignment="1">
      <alignment horizontal="right" vertical="center" wrapText="1"/>
    </xf>
    <xf numFmtId="4" fontId="14" fillId="0" borderId="15" xfId="0" applyNumberFormat="1" applyFont="1" applyBorder="1" applyAlignment="1">
      <alignment horizontal="right" vertical="center" wrapText="1"/>
    </xf>
    <xf numFmtId="4" fontId="33" fillId="35" borderId="10" xfId="0" applyNumberFormat="1" applyFont="1" applyFill="1" applyBorder="1" applyAlignment="1">
      <alignment/>
    </xf>
    <xf numFmtId="4" fontId="33" fillId="33" borderId="18" xfId="0" applyNumberFormat="1" applyFont="1" applyFill="1" applyBorder="1" applyAlignment="1">
      <alignment horizontal="right" vertical="center"/>
    </xf>
    <xf numFmtId="4" fontId="33" fillId="0" borderId="21" xfId="0" applyNumberFormat="1" applyFont="1" applyBorder="1" applyAlignment="1">
      <alignment horizontal="right" vertical="center"/>
    </xf>
    <xf numFmtId="4" fontId="33" fillId="36" borderId="14" xfId="0" applyNumberFormat="1" applyFont="1" applyFill="1" applyBorder="1" applyAlignment="1">
      <alignment horizontal="right" vertical="center"/>
    </xf>
    <xf numFmtId="4" fontId="33" fillId="35" borderId="11" xfId="0" applyNumberFormat="1" applyFont="1" applyFill="1" applyBorder="1" applyAlignment="1">
      <alignment horizontal="right" vertical="center"/>
    </xf>
    <xf numFmtId="4" fontId="33" fillId="0" borderId="22" xfId="0" applyNumberFormat="1" applyFont="1" applyBorder="1" applyAlignment="1">
      <alignment horizontal="right" vertical="center"/>
    </xf>
    <xf numFmtId="4" fontId="33" fillId="0" borderId="11" xfId="0" applyNumberFormat="1" applyFont="1" applyBorder="1" applyAlignment="1">
      <alignment horizontal="right" vertical="center"/>
    </xf>
    <xf numFmtId="4" fontId="14" fillId="0" borderId="0" xfId="0" applyNumberFormat="1" applyFont="1" applyBorder="1" applyAlignment="1">
      <alignment/>
    </xf>
    <xf numFmtId="4" fontId="33" fillId="37" borderId="14" xfId="0" applyNumberFormat="1" applyFont="1" applyFill="1" applyBorder="1" applyAlignment="1">
      <alignment/>
    </xf>
    <xf numFmtId="4" fontId="33" fillId="0" borderId="10" xfId="0" applyNumberFormat="1" applyFont="1" applyBorder="1" applyAlignment="1">
      <alignment/>
    </xf>
    <xf numFmtId="4" fontId="14" fillId="0" borderId="11" xfId="0" applyNumberFormat="1" applyFont="1" applyBorder="1" applyAlignment="1">
      <alignment horizontal="right" vertical="center" wrapText="1"/>
    </xf>
    <xf numFmtId="4" fontId="14" fillId="0" borderId="22" xfId="0" applyNumberFormat="1" applyFont="1" applyBorder="1" applyAlignment="1">
      <alignment horizontal="right" vertical="center" wrapText="1"/>
    </xf>
    <xf numFmtId="4" fontId="14" fillId="36" borderId="14" xfId="0" applyNumberFormat="1" applyFont="1" applyFill="1" applyBorder="1" applyAlignment="1">
      <alignment horizontal="right" vertical="center" wrapText="1"/>
    </xf>
    <xf numFmtId="4" fontId="14" fillId="0" borderId="26" xfId="0" applyNumberFormat="1" applyFont="1" applyBorder="1" applyAlignment="1">
      <alignment horizontal="right" vertical="center" wrapText="1"/>
    </xf>
    <xf numFmtId="4" fontId="14" fillId="0" borderId="14" xfId="0" applyNumberFormat="1" applyFont="1" applyBorder="1" applyAlignment="1">
      <alignment horizontal="right" vertical="center" wrapText="1"/>
    </xf>
    <xf numFmtId="4" fontId="14" fillId="0" borderId="10" xfId="0" applyNumberFormat="1" applyFont="1" applyBorder="1" applyAlignment="1">
      <alignment horizontal="right" vertical="center" wrapText="1"/>
    </xf>
    <xf numFmtId="4" fontId="33" fillId="0" borderId="10" xfId="0" applyNumberFormat="1" applyFont="1" applyBorder="1" applyAlignment="1">
      <alignment horizontal="right" vertical="center" wrapText="1"/>
    </xf>
    <xf numFmtId="4" fontId="33" fillId="37" borderId="10" xfId="0" applyNumberFormat="1" applyFont="1" applyFill="1" applyBorder="1" applyAlignment="1">
      <alignment horizontal="right" vertical="center" wrapText="1"/>
    </xf>
    <xf numFmtId="4" fontId="33" fillId="0" borderId="11" xfId="0" applyNumberFormat="1" applyFont="1" applyBorder="1" applyAlignment="1">
      <alignment horizontal="right" vertical="center" wrapText="1"/>
    </xf>
    <xf numFmtId="4" fontId="14" fillId="36" borderId="10" xfId="0" applyNumberFormat="1" applyFont="1" applyFill="1" applyBorder="1" applyAlignment="1">
      <alignment horizontal="right" vertical="center" wrapText="1"/>
    </xf>
    <xf numFmtId="4" fontId="33" fillId="0" borderId="10" xfId="0" applyNumberFormat="1" applyFont="1" applyBorder="1" applyAlignment="1">
      <alignment vertical="center" wrapText="1"/>
    </xf>
    <xf numFmtId="4" fontId="33" fillId="40" borderId="11" xfId="0" applyNumberFormat="1" applyFont="1" applyFill="1" applyBorder="1" applyAlignment="1">
      <alignment horizontal="right" vertical="center" wrapText="1"/>
    </xf>
    <xf numFmtId="4" fontId="14" fillId="20" borderId="14" xfId="0" applyNumberFormat="1" applyFont="1" applyFill="1" applyBorder="1" applyAlignment="1">
      <alignment/>
    </xf>
    <xf numFmtId="4" fontId="33" fillId="20" borderId="10" xfId="0" applyNumberFormat="1" applyFont="1" applyFill="1" applyBorder="1" applyAlignment="1">
      <alignment vertical="center" wrapText="1"/>
    </xf>
    <xf numFmtId="4" fontId="33" fillId="36" borderId="20" xfId="0" applyNumberFormat="1" applyFont="1" applyFill="1" applyBorder="1" applyAlignment="1">
      <alignment horizontal="right" vertical="center" wrapText="1"/>
    </xf>
    <xf numFmtId="4" fontId="33" fillId="20" borderId="10" xfId="0" applyNumberFormat="1" applyFont="1" applyFill="1" applyBorder="1" applyAlignment="1">
      <alignment horizontal="right" vertical="center" wrapText="1"/>
    </xf>
    <xf numFmtId="0" fontId="2" fillId="0" borderId="24" xfId="0" applyNumberFormat="1" applyFont="1" applyBorder="1" applyAlignment="1">
      <alignment horizontal="justify" vertical="center" wrapText="1"/>
    </xf>
    <xf numFmtId="0" fontId="4" fillId="0" borderId="25" xfId="0" applyNumberFormat="1" applyFont="1" applyBorder="1" applyAlignment="1">
      <alignment horizontal="justify" vertical="center" wrapText="1"/>
    </xf>
    <xf numFmtId="4" fontId="20" fillId="0" borderId="26" xfId="0" applyNumberFormat="1" applyFont="1" applyBorder="1" applyAlignment="1">
      <alignment horizontal="right" vertical="center" wrapText="1"/>
    </xf>
    <xf numFmtId="4" fontId="21" fillId="37" borderId="26" xfId="0" applyNumberFormat="1" applyFont="1" applyFill="1" applyBorder="1" applyAlignment="1">
      <alignment horizontal="right" vertical="center" wrapText="1"/>
    </xf>
    <xf numFmtId="0" fontId="6" fillId="20" borderId="14" xfId="0" applyNumberFormat="1" applyFont="1" applyFill="1" applyBorder="1" applyAlignment="1">
      <alignment horizontal="justify" vertical="center" wrapText="1"/>
    </xf>
    <xf numFmtId="0" fontId="5" fillId="20" borderId="14" xfId="0" applyNumberFormat="1" applyFont="1" applyFill="1" applyBorder="1" applyAlignment="1">
      <alignment horizontal="justify" vertical="center" wrapText="1"/>
    </xf>
    <xf numFmtId="176" fontId="5" fillId="20" borderId="14" xfId="0" applyNumberFormat="1" applyFont="1" applyFill="1" applyBorder="1" applyAlignment="1">
      <alignment horizontal="right" vertical="center" wrapText="1"/>
    </xf>
    <xf numFmtId="4" fontId="5" fillId="20" borderId="14" xfId="0" applyNumberFormat="1" applyFont="1" applyFill="1" applyBorder="1" applyAlignment="1" applyProtection="1">
      <alignment horizontal="right" vertical="center" wrapText="1"/>
      <protection hidden="1"/>
    </xf>
    <xf numFmtId="4" fontId="0" fillId="20" borderId="14" xfId="0" applyNumberFormat="1" applyFont="1" applyFill="1" applyBorder="1" applyAlignment="1">
      <alignment horizontal="right" vertical="center" wrapText="1"/>
    </xf>
    <xf numFmtId="0" fontId="5" fillId="36" borderId="10" xfId="0" applyNumberFormat="1" applyFont="1" applyFill="1" applyBorder="1" applyAlignment="1">
      <alignment horizontal="justify" vertical="center"/>
    </xf>
    <xf numFmtId="4" fontId="7" fillId="36" borderId="10" xfId="0" applyNumberFormat="1" applyFont="1" applyFill="1" applyBorder="1" applyAlignment="1">
      <alignment horizontal="right" vertical="center" wrapText="1"/>
    </xf>
    <xf numFmtId="4" fontId="20" fillId="38" borderId="14" xfId="0" applyNumberFormat="1" applyFont="1" applyFill="1" applyBorder="1" applyAlignment="1">
      <alignment horizontal="right" vertical="center" wrapText="1"/>
    </xf>
    <xf numFmtId="0" fontId="4" fillId="0" borderId="25" xfId="0" applyFont="1" applyBorder="1" applyAlignment="1">
      <alignment horizontal="justify" vertical="center"/>
    </xf>
    <xf numFmtId="176" fontId="2" fillId="0" borderId="25" xfId="0" applyNumberFormat="1" applyFont="1" applyBorder="1" applyAlignment="1">
      <alignment horizontal="right" vertical="center"/>
    </xf>
    <xf numFmtId="4" fontId="0" fillId="36" borderId="10" xfId="0" applyNumberFormat="1" applyFont="1" applyFill="1" applyBorder="1" applyAlignment="1">
      <alignment vertical="center" wrapText="1"/>
    </xf>
    <xf numFmtId="0" fontId="5" fillId="36" borderId="10" xfId="0" applyFont="1" applyFill="1" applyBorder="1" applyAlignment="1">
      <alignment horizontal="justify" vertical="center"/>
    </xf>
    <xf numFmtId="4" fontId="5" fillId="40" borderId="10" xfId="0" applyNumberFormat="1" applyFont="1" applyFill="1" applyBorder="1" applyAlignment="1" applyProtection="1">
      <alignment horizontal="right" vertical="center"/>
      <protection hidden="1"/>
    </xf>
    <xf numFmtId="4" fontId="33" fillId="40" borderId="10" xfId="0" applyNumberFormat="1" applyFont="1" applyFill="1" applyBorder="1" applyAlignment="1">
      <alignment horizontal="right" vertical="center" wrapText="1"/>
    </xf>
    <xf numFmtId="0" fontId="0" fillId="40" borderId="0" xfId="0" applyFill="1" applyAlignment="1">
      <alignment/>
    </xf>
    <xf numFmtId="0" fontId="34" fillId="0" borderId="10" xfId="0" applyNumberFormat="1" applyFont="1" applyBorder="1" applyAlignment="1">
      <alignment horizontal="justify" vertical="center" wrapText="1"/>
    </xf>
    <xf numFmtId="0" fontId="34" fillId="0" borderId="10" xfId="0" applyNumberFormat="1" applyFont="1" applyBorder="1" applyAlignment="1">
      <alignment horizontal="left" vertical="center" wrapText="1"/>
    </xf>
    <xf numFmtId="0" fontId="35" fillId="0" borderId="10" xfId="0" applyNumberFormat="1" applyFont="1" applyBorder="1" applyAlignment="1">
      <alignment horizontal="justify" vertical="center" wrapText="1"/>
    </xf>
    <xf numFmtId="0" fontId="2" fillId="0" borderId="25" xfId="0" applyNumberFormat="1" applyFont="1" applyBorder="1" applyAlignment="1">
      <alignment horizontal="justify" vertical="center" wrapText="1"/>
    </xf>
    <xf numFmtId="0" fontId="2" fillId="0" borderId="25" xfId="0" applyFont="1" applyBorder="1" applyAlignment="1">
      <alignment horizontal="justify" vertical="center" wrapText="1"/>
    </xf>
    <xf numFmtId="4" fontId="2" fillId="0" borderId="25" xfId="0" applyNumberFormat="1" applyFont="1" applyBorder="1" applyAlignment="1" applyProtection="1">
      <alignment horizontal="right" vertical="center" wrapText="1"/>
      <protection hidden="1"/>
    </xf>
    <xf numFmtId="176" fontId="2" fillId="0" borderId="14" xfId="0" applyNumberFormat="1" applyFont="1" applyBorder="1" applyAlignment="1">
      <alignment horizontal="right" vertical="center" wrapText="1"/>
    </xf>
    <xf numFmtId="4" fontId="0" fillId="36" borderId="14" xfId="0" applyNumberFormat="1" applyFont="1" applyFill="1" applyBorder="1" applyAlignment="1">
      <alignment vertical="center" wrapText="1"/>
    </xf>
    <xf numFmtId="4" fontId="8" fillId="0" borderId="10" xfId="0" applyNumberFormat="1" applyFont="1" applyBorder="1" applyAlignment="1">
      <alignment vertical="center" wrapText="1"/>
    </xf>
    <xf numFmtId="4" fontId="0" fillId="36" borderId="11" xfId="0" applyNumberFormat="1" applyFont="1" applyFill="1" applyBorder="1" applyAlignment="1">
      <alignment vertical="center" wrapText="1"/>
    </xf>
    <xf numFmtId="4" fontId="8" fillId="0" borderId="15" xfId="0" applyNumberFormat="1" applyFont="1" applyBorder="1" applyAlignment="1">
      <alignment vertical="center" wrapText="1"/>
    </xf>
    <xf numFmtId="4" fontId="20" fillId="40" borderId="10" xfId="0" applyNumberFormat="1" applyFont="1" applyFill="1" applyBorder="1" applyAlignment="1">
      <alignment vertical="center" wrapText="1"/>
    </xf>
    <xf numFmtId="4" fontId="7" fillId="36" borderId="10" xfId="0" applyNumberFormat="1" applyFont="1" applyFill="1" applyBorder="1" applyAlignment="1" applyProtection="1">
      <alignment vertical="center" wrapText="1"/>
      <protection hidden="1"/>
    </xf>
    <xf numFmtId="4" fontId="7" fillId="36" borderId="10" xfId="0" applyNumberFormat="1" applyFont="1" applyFill="1" applyBorder="1" applyAlignment="1" applyProtection="1">
      <alignment horizontal="right" vertical="center"/>
      <protection hidden="1"/>
    </xf>
    <xf numFmtId="176" fontId="0" fillId="0" borderId="0" xfId="0" applyNumberFormat="1" applyAlignment="1">
      <alignment/>
    </xf>
    <xf numFmtId="176" fontId="26" fillId="0" borderId="0" xfId="0" applyNumberFormat="1" applyFont="1" applyAlignment="1">
      <alignment horizontal="justify" vertical="distributed" wrapText="1"/>
    </xf>
    <xf numFmtId="4" fontId="26" fillId="0" borderId="0" xfId="0" applyNumberFormat="1" applyFont="1" applyAlignment="1">
      <alignment horizontal="justify" vertical="distributed" wrapText="1"/>
    </xf>
    <xf numFmtId="4" fontId="24" fillId="0" borderId="0" xfId="0" applyNumberFormat="1" applyFont="1" applyAlignment="1">
      <alignment horizontal="left" vertical="center"/>
    </xf>
    <xf numFmtId="4" fontId="8" fillId="40" borderId="10" xfId="0" applyNumberFormat="1" applyFont="1" applyFill="1" applyBorder="1" applyAlignment="1">
      <alignment horizontal="right" vertical="center"/>
    </xf>
    <xf numFmtId="0" fontId="0" fillId="40" borderId="0" xfId="0" applyFont="1" applyFill="1" applyAlignment="1">
      <alignment/>
    </xf>
    <xf numFmtId="0" fontId="10" fillId="38" borderId="36" xfId="0" applyFont="1" applyFill="1" applyBorder="1" applyAlignment="1">
      <alignment horizontal="left" vertical="top"/>
    </xf>
    <xf numFmtId="0" fontId="10" fillId="38" borderId="37" xfId="0" applyFont="1" applyFill="1" applyBorder="1" applyAlignment="1">
      <alignment horizontal="left" vertical="top"/>
    </xf>
    <xf numFmtId="176" fontId="3" fillId="38" borderId="13" xfId="0" applyNumberFormat="1" applyFont="1" applyFill="1" applyBorder="1" applyAlignment="1">
      <alignment horizontal="right" vertical="center"/>
    </xf>
    <xf numFmtId="4" fontId="14" fillId="38" borderId="22" xfId="0" applyNumberFormat="1" applyFont="1" applyFill="1" applyBorder="1" applyAlignment="1">
      <alignment/>
    </xf>
    <xf numFmtId="0" fontId="20" fillId="36" borderId="11" xfId="0" applyFont="1" applyFill="1" applyBorder="1" applyAlignment="1">
      <alignment horizontal="left" vertical="center"/>
    </xf>
    <xf numFmtId="4" fontId="20" fillId="36" borderId="11" xfId="0" applyNumberFormat="1" applyFont="1" applyFill="1" applyBorder="1" applyAlignment="1">
      <alignment horizontal="right" vertical="center" wrapText="1"/>
    </xf>
    <xf numFmtId="4" fontId="33" fillId="20" borderId="11" xfId="0" applyNumberFormat="1" applyFont="1" applyFill="1" applyBorder="1" applyAlignment="1">
      <alignment vertical="center" wrapText="1"/>
    </xf>
    <xf numFmtId="176" fontId="21" fillId="37" borderId="13" xfId="0" applyNumberFormat="1" applyFont="1" applyFill="1" applyBorder="1" applyAlignment="1">
      <alignment horizontal="right" vertical="center"/>
    </xf>
    <xf numFmtId="4" fontId="21" fillId="37" borderId="13" xfId="0" applyNumberFormat="1" applyFont="1" applyFill="1" applyBorder="1" applyAlignment="1">
      <alignment/>
    </xf>
    <xf numFmtId="4" fontId="14" fillId="37" borderId="22" xfId="0" applyNumberFormat="1" applyFont="1" applyFill="1" applyBorder="1" applyAlignment="1">
      <alignment horizontal="right" vertical="center" wrapText="1"/>
    </xf>
    <xf numFmtId="176" fontId="0" fillId="0" borderId="0" xfId="0" applyNumberFormat="1" applyFont="1" applyAlignment="1">
      <alignment vertical="center"/>
    </xf>
    <xf numFmtId="176" fontId="0" fillId="0" borderId="0" xfId="0" applyNumberFormat="1" applyFont="1" applyAlignment="1">
      <alignment/>
    </xf>
    <xf numFmtId="0" fontId="5" fillId="36" borderId="11" xfId="0" applyFont="1" applyFill="1" applyBorder="1" applyAlignment="1">
      <alignment horizontal="justify" vertical="center"/>
    </xf>
    <xf numFmtId="0" fontId="5" fillId="20" borderId="15" xfId="0" applyNumberFormat="1" applyFont="1" applyFill="1" applyBorder="1" applyAlignment="1">
      <alignment horizontal="justify" vertical="center" wrapText="1"/>
    </xf>
    <xf numFmtId="0" fontId="2" fillId="20" borderId="11" xfId="0" applyNumberFormat="1" applyFont="1" applyFill="1" applyBorder="1" applyAlignment="1">
      <alignment horizontal="justify" vertical="center" wrapText="1"/>
    </xf>
    <xf numFmtId="0" fontId="4" fillId="20" borderId="11" xfId="0" applyNumberFormat="1" applyFont="1" applyFill="1" applyBorder="1" applyAlignment="1">
      <alignment horizontal="justify" vertical="center" wrapText="1"/>
    </xf>
    <xf numFmtId="176" fontId="4" fillId="20" borderId="11" xfId="0" applyNumberFormat="1" applyFont="1" applyFill="1" applyBorder="1" applyAlignment="1">
      <alignment horizontal="right" vertical="center" wrapText="1"/>
    </xf>
    <xf numFmtId="0" fontId="5" fillId="20" borderId="10" xfId="0" applyNumberFormat="1" applyFont="1" applyFill="1" applyBorder="1" applyAlignment="1">
      <alignment horizontal="left" vertical="top" wrapText="1"/>
    </xf>
    <xf numFmtId="176" fontId="5" fillId="20" borderId="15" xfId="0" applyNumberFormat="1" applyFont="1" applyFill="1" applyBorder="1" applyAlignment="1">
      <alignment horizontal="right" vertical="center" wrapText="1"/>
    </xf>
    <xf numFmtId="176" fontId="7" fillId="20" borderId="15" xfId="0" applyNumberFormat="1" applyFont="1" applyFill="1" applyBorder="1" applyAlignment="1">
      <alignment horizontal="right" vertical="center" wrapText="1"/>
    </xf>
    <xf numFmtId="4" fontId="7" fillId="36" borderId="10" xfId="0" applyNumberFormat="1" applyFont="1" applyFill="1" applyBorder="1" applyAlignment="1" applyProtection="1">
      <alignment horizontal="right" wrapText="1"/>
      <protection hidden="1"/>
    </xf>
    <xf numFmtId="4" fontId="7" fillId="36" borderId="10" xfId="0" applyNumberFormat="1" applyFont="1" applyFill="1" applyBorder="1" applyAlignment="1" applyProtection="1">
      <alignment horizontal="right" vertical="center" wrapText="1"/>
      <protection hidden="1"/>
    </xf>
    <xf numFmtId="0" fontId="2" fillId="40" borderId="10" xfId="0" applyFont="1" applyFill="1" applyBorder="1" applyAlignment="1">
      <alignment horizontal="left" vertical="center" wrapText="1"/>
    </xf>
    <xf numFmtId="0" fontId="4" fillId="40" borderId="10" xfId="0" applyFont="1" applyFill="1" applyBorder="1" applyAlignment="1">
      <alignment horizontal="justify" vertical="center"/>
    </xf>
    <xf numFmtId="4" fontId="8" fillId="40" borderId="10" xfId="0" applyNumberFormat="1" applyFont="1" applyFill="1" applyBorder="1" applyAlignment="1">
      <alignment vertical="center" wrapText="1"/>
    </xf>
    <xf numFmtId="4" fontId="8" fillId="40" borderId="10" xfId="0" applyNumberFormat="1" applyFont="1" applyFill="1" applyBorder="1" applyAlignment="1">
      <alignment/>
    </xf>
    <xf numFmtId="0" fontId="2" fillId="40" borderId="10" xfId="0" applyNumberFormat="1" applyFont="1" applyFill="1" applyBorder="1" applyAlignment="1">
      <alignment horizontal="left" vertical="center" wrapText="1"/>
    </xf>
    <xf numFmtId="0" fontId="4" fillId="40" borderId="10" xfId="0" applyNumberFormat="1" applyFont="1" applyFill="1" applyBorder="1" applyAlignment="1">
      <alignment horizontal="left" vertical="top" wrapText="1"/>
    </xf>
    <xf numFmtId="4" fontId="8" fillId="40" borderId="10" xfId="0" applyNumberFormat="1" applyFont="1" applyFill="1" applyBorder="1" applyAlignment="1">
      <alignment horizontal="right" vertical="center" wrapText="1"/>
    </xf>
    <xf numFmtId="0" fontId="4" fillId="40" borderId="10" xfId="0" applyNumberFormat="1" applyFont="1" applyFill="1" applyBorder="1" applyAlignment="1">
      <alignment horizontal="justify" vertical="top"/>
    </xf>
    <xf numFmtId="0" fontId="5" fillId="36" borderId="10" xfId="0" applyFont="1" applyFill="1" applyBorder="1" applyAlignment="1">
      <alignment horizontal="justify" vertical="top"/>
    </xf>
    <xf numFmtId="4" fontId="8" fillId="0" borderId="25" xfId="0" applyNumberFormat="1" applyFont="1" applyBorder="1" applyAlignment="1">
      <alignment vertical="center"/>
    </xf>
    <xf numFmtId="0" fontId="6" fillId="36" borderId="14" xfId="0" applyFont="1" applyFill="1" applyBorder="1" applyAlignment="1">
      <alignment horizontal="left" vertical="top"/>
    </xf>
    <xf numFmtId="0" fontId="5" fillId="36" borderId="14" xfId="0" applyFont="1" applyFill="1" applyBorder="1" applyAlignment="1">
      <alignment horizontal="justify" vertical="top"/>
    </xf>
    <xf numFmtId="4" fontId="0" fillId="36" borderId="14" xfId="0" applyNumberFormat="1" applyFont="1" applyFill="1" applyBorder="1" applyAlignment="1">
      <alignment horizontal="right" vertical="center"/>
    </xf>
    <xf numFmtId="4" fontId="0" fillId="36" borderId="10" xfId="0" applyNumberFormat="1" applyFont="1" applyFill="1" applyBorder="1" applyAlignment="1">
      <alignment horizontal="right" vertical="center"/>
    </xf>
    <xf numFmtId="0" fontId="10" fillId="38" borderId="38" xfId="0" applyFont="1" applyFill="1" applyBorder="1" applyAlignment="1">
      <alignment horizontal="left" vertical="top"/>
    </xf>
    <xf numFmtId="0" fontId="0" fillId="34" borderId="29" xfId="0" applyFill="1" applyBorder="1" applyAlignment="1">
      <alignment/>
    </xf>
    <xf numFmtId="0" fontId="0" fillId="0" borderId="29" xfId="0" applyBorder="1" applyAlignment="1">
      <alignment/>
    </xf>
    <xf numFmtId="0" fontId="0" fillId="34" borderId="0" xfId="0" applyFill="1" applyBorder="1" applyAlignment="1">
      <alignment/>
    </xf>
    <xf numFmtId="0" fontId="0" fillId="0" borderId="39" xfId="0" applyBorder="1" applyAlignment="1">
      <alignment/>
    </xf>
    <xf numFmtId="0" fontId="0" fillId="0" borderId="11" xfId="0" applyBorder="1" applyAlignment="1">
      <alignment/>
    </xf>
    <xf numFmtId="0" fontId="12" fillId="38" borderId="10" xfId="0" applyNumberFormat="1" applyFont="1" applyFill="1" applyBorder="1" applyAlignment="1">
      <alignment horizontal="left" vertical="top" wrapText="1"/>
    </xf>
    <xf numFmtId="0" fontId="4" fillId="38" borderId="10" xfId="0" applyNumberFormat="1" applyFont="1" applyFill="1" applyBorder="1" applyAlignment="1">
      <alignment horizontal="left" vertical="top" wrapText="1"/>
    </xf>
    <xf numFmtId="0" fontId="4" fillId="38" borderId="10" xfId="0" applyNumberFormat="1" applyFont="1" applyFill="1" applyBorder="1" applyAlignment="1">
      <alignment horizontal="justify" vertical="top" wrapText="1"/>
    </xf>
    <xf numFmtId="4" fontId="20" fillId="38" borderId="10" xfId="0" applyNumberFormat="1" applyFont="1" applyFill="1" applyBorder="1" applyAlignment="1">
      <alignment horizontal="right" vertical="center" wrapText="1"/>
    </xf>
    <xf numFmtId="4" fontId="4" fillId="38" borderId="10" xfId="0" applyNumberFormat="1" applyFont="1" applyFill="1" applyBorder="1" applyAlignment="1" applyProtection="1">
      <alignment/>
      <protection hidden="1"/>
    </xf>
    <xf numFmtId="4" fontId="8" fillId="38" borderId="10" xfId="0" applyNumberFormat="1" applyFont="1" applyFill="1" applyBorder="1" applyAlignment="1">
      <alignment horizontal="right" vertical="center" wrapText="1"/>
    </xf>
    <xf numFmtId="4" fontId="7" fillId="36" borderId="10" xfId="0" applyNumberFormat="1" applyFont="1" applyFill="1" applyBorder="1" applyAlignment="1" applyProtection="1">
      <alignment vertical="center" wrapText="1"/>
      <protection hidden="1"/>
    </xf>
    <xf numFmtId="0" fontId="2" fillId="0" borderId="24" xfId="0" applyNumberFormat="1" applyFont="1" applyBorder="1" applyAlignment="1">
      <alignment horizontal="left" vertical="center" wrapText="1"/>
    </xf>
    <xf numFmtId="4" fontId="2" fillId="0" borderId="25" xfId="0" applyNumberFormat="1" applyFont="1" applyBorder="1" applyAlignment="1" applyProtection="1">
      <alignment vertical="center" wrapText="1"/>
      <protection hidden="1"/>
    </xf>
    <xf numFmtId="176" fontId="24" fillId="0" borderId="0" xfId="0" applyNumberFormat="1" applyFont="1" applyAlignment="1">
      <alignment horizontal="center" vertical="center"/>
    </xf>
    <xf numFmtId="0" fontId="2" fillId="36" borderId="15" xfId="0" applyFont="1" applyFill="1" applyBorder="1" applyAlignment="1">
      <alignment horizontal="left" vertical="top"/>
    </xf>
    <xf numFmtId="0" fontId="4" fillId="36" borderId="15" xfId="0" applyFont="1" applyFill="1" applyBorder="1" applyAlignment="1">
      <alignment horizontal="justify" vertical="top"/>
    </xf>
    <xf numFmtId="4" fontId="20" fillId="36" borderId="15" xfId="0" applyNumberFormat="1" applyFont="1" applyFill="1" applyBorder="1" applyAlignment="1">
      <alignment/>
    </xf>
    <xf numFmtId="4" fontId="13" fillId="36" borderId="15" xfId="0" applyNumberFormat="1" applyFont="1" applyFill="1" applyBorder="1" applyAlignment="1">
      <alignment/>
    </xf>
    <xf numFmtId="0" fontId="4" fillId="36" borderId="15" xfId="0" applyFont="1" applyFill="1" applyBorder="1" applyAlignment="1">
      <alignment horizontal="left" vertical="top"/>
    </xf>
    <xf numFmtId="0" fontId="2" fillId="0" borderId="40" xfId="0" applyFont="1" applyBorder="1" applyAlignment="1">
      <alignment horizontal="left" vertical="center" wrapText="1"/>
    </xf>
    <xf numFmtId="176" fontId="2" fillId="0" borderId="14" xfId="0" applyNumberFormat="1" applyFont="1" applyBorder="1" applyAlignment="1">
      <alignment horizontal="right" vertical="center" wrapText="1"/>
    </xf>
    <xf numFmtId="4" fontId="8" fillId="0" borderId="14" xfId="0" applyNumberFormat="1" applyFont="1" applyBorder="1" applyAlignment="1">
      <alignment vertical="center"/>
    </xf>
    <xf numFmtId="4" fontId="14" fillId="0" borderId="41" xfId="0" applyNumberFormat="1" applyFont="1" applyBorder="1" applyAlignment="1">
      <alignment/>
    </xf>
    <xf numFmtId="4" fontId="33" fillId="0" borderId="10" xfId="0" applyNumberFormat="1" applyFont="1" applyBorder="1" applyAlignment="1">
      <alignment horizontal="right" vertical="center" wrapText="1"/>
    </xf>
    <xf numFmtId="4" fontId="14" fillId="0" borderId="42" xfId="0" applyNumberFormat="1" applyFont="1" applyBorder="1" applyAlignment="1">
      <alignment horizontal="right" vertical="center" wrapText="1"/>
    </xf>
    <xf numFmtId="4" fontId="33" fillId="36" borderId="14" xfId="0" applyNumberFormat="1" applyFont="1" applyFill="1" applyBorder="1" applyAlignment="1">
      <alignment horizontal="right" vertical="center" wrapText="1"/>
    </xf>
    <xf numFmtId="4" fontId="33" fillId="38" borderId="14" xfId="0" applyNumberFormat="1" applyFont="1" applyFill="1" applyBorder="1" applyAlignment="1">
      <alignment horizontal="right" vertical="center" wrapText="1"/>
    </xf>
    <xf numFmtId="4" fontId="33" fillId="38" borderId="10" xfId="0" applyNumberFormat="1" applyFont="1" applyFill="1" applyBorder="1" applyAlignment="1">
      <alignment horizontal="right" vertical="center" wrapText="1"/>
    </xf>
    <xf numFmtId="4" fontId="33" fillId="20" borderId="14" xfId="0" applyNumberFormat="1" applyFont="1" applyFill="1" applyBorder="1" applyAlignment="1">
      <alignment horizontal="right" vertical="center" wrapText="1"/>
    </xf>
    <xf numFmtId="4" fontId="33" fillId="20" borderId="11" xfId="0" applyNumberFormat="1" applyFont="1" applyFill="1" applyBorder="1" applyAlignment="1">
      <alignment horizontal="right" vertical="center" wrapText="1"/>
    </xf>
    <xf numFmtId="4" fontId="33" fillId="40" borderId="14" xfId="0" applyNumberFormat="1" applyFont="1" applyFill="1" applyBorder="1" applyAlignment="1">
      <alignment horizontal="right" vertical="center"/>
    </xf>
    <xf numFmtId="4" fontId="33" fillId="40" borderId="11" xfId="0" applyNumberFormat="1" applyFont="1" applyFill="1" applyBorder="1" applyAlignment="1">
      <alignment/>
    </xf>
    <xf numFmtId="4" fontId="33" fillId="41" borderId="22" xfId="0" applyNumberFormat="1" applyFont="1" applyFill="1" applyBorder="1" applyAlignment="1">
      <alignment horizontal="right" vertical="center"/>
    </xf>
    <xf numFmtId="4" fontId="33" fillId="40" borderId="10" xfId="0" applyNumberFormat="1" applyFont="1" applyFill="1" applyBorder="1" applyAlignment="1">
      <alignment/>
    </xf>
    <xf numFmtId="0" fontId="8" fillId="40" borderId="0" xfId="0" applyFont="1" applyFill="1" applyAlignment="1">
      <alignment vertical="center"/>
    </xf>
    <xf numFmtId="0" fontId="2" fillId="40" borderId="10" xfId="0" applyFont="1" applyFill="1" applyBorder="1" applyAlignment="1">
      <alignment horizontal="justify" vertical="center"/>
    </xf>
    <xf numFmtId="4" fontId="14" fillId="40" borderId="10" xfId="0" applyNumberFormat="1" applyFont="1" applyFill="1" applyBorder="1" applyAlignment="1">
      <alignment/>
    </xf>
    <xf numFmtId="4" fontId="8" fillId="40" borderId="0" xfId="0" applyNumberFormat="1" applyFont="1" applyFill="1" applyAlignment="1">
      <alignment vertical="center"/>
    </xf>
    <xf numFmtId="4" fontId="8" fillId="0" borderId="22" xfId="0" applyNumberFormat="1" applyFont="1" applyBorder="1" applyAlignment="1">
      <alignment vertical="center"/>
    </xf>
    <xf numFmtId="4" fontId="8" fillId="0" borderId="11" xfId="0" applyNumberFormat="1" applyFont="1" applyBorder="1" applyAlignment="1">
      <alignment vertical="center"/>
    </xf>
    <xf numFmtId="4" fontId="8" fillId="0" borderId="11" xfId="0" applyNumberFormat="1" applyFont="1" applyBorder="1" applyAlignment="1">
      <alignment vertical="center"/>
    </xf>
    <xf numFmtId="4" fontId="8" fillId="0" borderId="26" xfId="0" applyNumberFormat="1" applyFont="1" applyBorder="1" applyAlignment="1">
      <alignment/>
    </xf>
    <xf numFmtId="4" fontId="0" fillId="20" borderId="10" xfId="0" applyNumberFormat="1" applyFont="1" applyFill="1" applyBorder="1" applyAlignment="1">
      <alignment/>
    </xf>
    <xf numFmtId="4" fontId="8" fillId="38" borderId="13" xfId="0" applyNumberFormat="1" applyFont="1" applyFill="1" applyBorder="1" applyAlignment="1">
      <alignment/>
    </xf>
    <xf numFmtId="4" fontId="21" fillId="38" borderId="22" xfId="0" applyNumberFormat="1" applyFont="1" applyFill="1" applyBorder="1" applyAlignment="1">
      <alignment/>
    </xf>
    <xf numFmtId="0" fontId="6" fillId="0" borderId="11" xfId="0" applyFont="1" applyBorder="1" applyAlignment="1">
      <alignment horizontal="left" vertical="top"/>
    </xf>
    <xf numFmtId="0" fontId="6" fillId="0" borderId="11" xfId="0" applyFont="1" applyBorder="1" applyAlignment="1">
      <alignment horizontal="justify" vertical="top"/>
    </xf>
    <xf numFmtId="176" fontId="6" fillId="0" borderId="11" xfId="0" applyNumberFormat="1" applyFont="1" applyBorder="1" applyAlignment="1">
      <alignment horizontal="right" vertical="center"/>
    </xf>
    <xf numFmtId="4" fontId="0" fillId="0" borderId="11" xfId="0" applyNumberFormat="1" applyFont="1" applyBorder="1" applyAlignment="1">
      <alignment/>
    </xf>
    <xf numFmtId="4" fontId="0" fillId="0" borderId="11" xfId="0" applyNumberFormat="1" applyFont="1" applyBorder="1" applyAlignment="1">
      <alignment horizontal="right" vertical="center"/>
    </xf>
    <xf numFmtId="0" fontId="15" fillId="0" borderId="0" xfId="0" applyFont="1" applyAlignment="1">
      <alignment horizontal="left" wrapText="1"/>
    </xf>
    <xf numFmtId="0" fontId="11" fillId="0" borderId="35" xfId="0" applyFont="1" applyBorder="1" applyAlignment="1">
      <alignment horizontal="left"/>
    </xf>
    <xf numFmtId="0" fontId="11" fillId="0" borderId="28" xfId="0" applyFont="1" applyBorder="1" applyAlignment="1">
      <alignment horizontal="left"/>
    </xf>
    <xf numFmtId="0" fontId="11" fillId="0" borderId="29" xfId="0" applyFont="1" applyBorder="1" applyAlignment="1">
      <alignment horizontal="left"/>
    </xf>
    <xf numFmtId="4" fontId="11" fillId="0" borderId="35" xfId="0" applyNumberFormat="1" applyFont="1" applyBorder="1" applyAlignment="1">
      <alignment horizontal="right"/>
    </xf>
    <xf numFmtId="4" fontId="11" fillId="0" borderId="28" xfId="0" applyNumberFormat="1" applyFont="1" applyBorder="1" applyAlignment="1">
      <alignment horizontal="right"/>
    </xf>
    <xf numFmtId="4" fontId="11" fillId="0" borderId="29" xfId="0" applyNumberFormat="1" applyFont="1" applyBorder="1" applyAlignment="1">
      <alignment horizontal="right"/>
    </xf>
    <xf numFmtId="0" fontId="0" fillId="0" borderId="0" xfId="0" applyAlignment="1">
      <alignment horizontal="center"/>
    </xf>
    <xf numFmtId="0" fontId="30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16" fillId="0" borderId="0" xfId="0" applyFont="1" applyAlignment="1">
      <alignment horizontal="left" wrapText="1"/>
    </xf>
    <xf numFmtId="0" fontId="15" fillId="0" borderId="0" xfId="0" applyFont="1" applyAlignment="1">
      <alignment horizontal="left"/>
    </xf>
    <xf numFmtId="0" fontId="24" fillId="0" borderId="0" xfId="0" applyFont="1" applyAlignment="1">
      <alignment/>
    </xf>
    <xf numFmtId="0" fontId="10" fillId="35" borderId="35" xfId="0" applyFont="1" applyFill="1" applyBorder="1" applyAlignment="1">
      <alignment horizontal="center"/>
    </xf>
    <xf numFmtId="0" fontId="10" fillId="35" borderId="28" xfId="0" applyFont="1" applyFill="1" applyBorder="1" applyAlignment="1">
      <alignment horizontal="center"/>
    </xf>
    <xf numFmtId="0" fontId="10" fillId="37" borderId="43" xfId="0" applyFont="1" applyFill="1" applyBorder="1" applyAlignment="1">
      <alignment horizontal="center"/>
    </xf>
    <xf numFmtId="0" fontId="10" fillId="37" borderId="30" xfId="0" applyFont="1" applyFill="1" applyBorder="1" applyAlignment="1">
      <alignment horizontal="center"/>
    </xf>
    <xf numFmtId="4" fontId="27" fillId="0" borderId="0" xfId="0" applyNumberFormat="1" applyFont="1" applyBorder="1" applyAlignment="1">
      <alignment horizontal="center"/>
    </xf>
    <xf numFmtId="0" fontId="26" fillId="0" borderId="0" xfId="0" applyFont="1" applyAlignment="1">
      <alignment/>
    </xf>
    <xf numFmtId="0" fontId="24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2" fillId="0" borderId="35" xfId="0" applyNumberFormat="1" applyFont="1" applyBorder="1" applyAlignment="1">
      <alignment horizontal="center" vertical="top" wrapText="1"/>
    </xf>
    <xf numFmtId="0" fontId="2" fillId="0" borderId="29" xfId="0" applyNumberFormat="1" applyFont="1" applyBorder="1" applyAlignment="1">
      <alignment horizontal="center" vertical="top" wrapText="1"/>
    </xf>
    <xf numFmtId="0" fontId="4" fillId="0" borderId="35" xfId="0" applyNumberFormat="1" applyFont="1" applyBorder="1" applyAlignment="1">
      <alignment horizontal="center" vertical="center" wrapText="1"/>
    </xf>
    <xf numFmtId="0" fontId="4" fillId="0" borderId="29" xfId="0" applyNumberFormat="1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wrapText="1"/>
    </xf>
    <xf numFmtId="0" fontId="8" fillId="0" borderId="28" xfId="0" applyFont="1" applyBorder="1" applyAlignment="1">
      <alignment horizontal="center" wrapText="1"/>
    </xf>
    <xf numFmtId="0" fontId="8" fillId="0" borderId="29" xfId="0" applyFont="1" applyBorder="1" applyAlignment="1">
      <alignment horizontal="center" wrapText="1"/>
    </xf>
    <xf numFmtId="0" fontId="1" fillId="39" borderId="35" xfId="0" applyFont="1" applyFill="1" applyBorder="1" applyAlignment="1">
      <alignment horizontal="center"/>
    </xf>
    <xf numFmtId="0" fontId="1" fillId="39" borderId="28" xfId="0" applyFont="1" applyFill="1" applyBorder="1" applyAlignment="1">
      <alignment horizontal="center"/>
    </xf>
    <xf numFmtId="0" fontId="1" fillId="39" borderId="29" xfId="0" applyFont="1" applyFill="1" applyBorder="1" applyAlignment="1">
      <alignment horizontal="center"/>
    </xf>
    <xf numFmtId="0" fontId="13" fillId="33" borderId="35" xfId="0" applyFont="1" applyFill="1" applyBorder="1" applyAlignment="1">
      <alignment horizontal="center"/>
    </xf>
    <xf numFmtId="0" fontId="13" fillId="33" borderId="28" xfId="0" applyFont="1" applyFill="1" applyBorder="1" applyAlignment="1">
      <alignment horizontal="center"/>
    </xf>
    <xf numFmtId="0" fontId="10" fillId="35" borderId="44" xfId="0" applyFont="1" applyFill="1" applyBorder="1" applyAlignment="1">
      <alignment horizontal="center" vertical="top" wrapText="1"/>
    </xf>
    <xf numFmtId="0" fontId="10" fillId="35" borderId="45" xfId="0" applyFont="1" applyFill="1" applyBorder="1" applyAlignment="1">
      <alignment horizontal="center" vertical="top" wrapText="1"/>
    </xf>
    <xf numFmtId="0" fontId="13" fillId="0" borderId="35" xfId="0" applyFont="1" applyBorder="1" applyAlignment="1">
      <alignment horizontal="center"/>
    </xf>
    <xf numFmtId="0" fontId="13" fillId="0" borderId="28" xfId="0" applyFont="1" applyBorder="1" applyAlignment="1">
      <alignment horizontal="center"/>
    </xf>
    <xf numFmtId="0" fontId="14" fillId="37" borderId="46" xfId="0" applyFont="1" applyFill="1" applyBorder="1" applyAlignment="1">
      <alignment horizontal="center" vertical="top"/>
    </xf>
    <xf numFmtId="0" fontId="14" fillId="37" borderId="47" xfId="0" applyFont="1" applyFill="1" applyBorder="1" applyAlignment="1">
      <alignment horizontal="center" vertical="top"/>
    </xf>
    <xf numFmtId="0" fontId="14" fillId="37" borderId="48" xfId="0" applyFont="1" applyFill="1" applyBorder="1" applyAlignment="1">
      <alignment horizontal="center" vertical="top"/>
    </xf>
    <xf numFmtId="0" fontId="13" fillId="33" borderId="29" xfId="0" applyFont="1" applyFill="1" applyBorder="1" applyAlignment="1">
      <alignment horizontal="center"/>
    </xf>
    <xf numFmtId="0" fontId="10" fillId="35" borderId="29" xfId="0" applyFont="1" applyFill="1" applyBorder="1" applyAlignment="1">
      <alignment horizontal="center"/>
    </xf>
    <xf numFmtId="0" fontId="10" fillId="35" borderId="44" xfId="0" applyFont="1" applyFill="1" applyBorder="1" applyAlignment="1">
      <alignment horizontal="left" vertical="top" wrapText="1"/>
    </xf>
    <xf numFmtId="0" fontId="10" fillId="35" borderId="45" xfId="0" applyFont="1" applyFill="1" applyBorder="1" applyAlignment="1">
      <alignment horizontal="left" vertical="top" wrapText="1"/>
    </xf>
    <xf numFmtId="0" fontId="10" fillId="35" borderId="32" xfId="0" applyFont="1" applyFill="1" applyBorder="1" applyAlignment="1">
      <alignment horizontal="left" vertical="top" wrapText="1"/>
    </xf>
    <xf numFmtId="0" fontId="10" fillId="38" borderId="36" xfId="0" applyFont="1" applyFill="1" applyBorder="1" applyAlignment="1">
      <alignment horizontal="left" vertical="top"/>
    </xf>
    <xf numFmtId="0" fontId="10" fillId="38" borderId="37" xfId="0" applyFont="1" applyFill="1" applyBorder="1" applyAlignment="1">
      <alignment horizontal="left" vertical="top"/>
    </xf>
    <xf numFmtId="0" fontId="10" fillId="37" borderId="31" xfId="0" applyFont="1" applyFill="1" applyBorder="1" applyAlignment="1">
      <alignment horizontal="center"/>
    </xf>
    <xf numFmtId="0" fontId="10" fillId="37" borderId="35" xfId="0" applyFont="1" applyFill="1" applyBorder="1" applyAlignment="1">
      <alignment horizontal="center"/>
    </xf>
    <xf numFmtId="0" fontId="10" fillId="37" borderId="28" xfId="0" applyFont="1" applyFill="1" applyBorder="1" applyAlignment="1">
      <alignment horizontal="center"/>
    </xf>
    <xf numFmtId="0" fontId="10" fillId="37" borderId="29" xfId="0" applyFont="1" applyFill="1" applyBorder="1" applyAlignment="1">
      <alignment horizontal="center"/>
    </xf>
    <xf numFmtId="0" fontId="13" fillId="0" borderId="29" xfId="0" applyFont="1" applyBorder="1" applyAlignment="1">
      <alignment horizontal="center"/>
    </xf>
    <xf numFmtId="0" fontId="20" fillId="37" borderId="46" xfId="0" applyFont="1" applyFill="1" applyBorder="1" applyAlignment="1">
      <alignment horizontal="justify" vertical="top"/>
    </xf>
    <xf numFmtId="0" fontId="20" fillId="37" borderId="48" xfId="0" applyFont="1" applyFill="1" applyBorder="1" applyAlignment="1">
      <alignment horizontal="justify" vertical="top"/>
    </xf>
    <xf numFmtId="0" fontId="24" fillId="0" borderId="0" xfId="0" applyFont="1" applyAlignment="1">
      <alignment horizontal="center" vertical="center"/>
    </xf>
    <xf numFmtId="0" fontId="26" fillId="0" borderId="0" xfId="0" applyFont="1" applyAlignment="1">
      <alignment horizontal="justify" vertical="distributed" wrapText="1"/>
    </xf>
    <xf numFmtId="0" fontId="24" fillId="0" borderId="0" xfId="0" applyFont="1" applyAlignment="1">
      <alignment horizontal="left" vertical="center"/>
    </xf>
    <xf numFmtId="0" fontId="26" fillId="0" borderId="0" xfId="0" applyFont="1" applyAlignment="1">
      <alignment horizontal="distributed" vertical="justify" wrapText="1"/>
    </xf>
    <xf numFmtId="0" fontId="32" fillId="0" borderId="0" xfId="0" applyFont="1" applyAlignment="1">
      <alignment horizontal="left"/>
    </xf>
    <xf numFmtId="0" fontId="9" fillId="40" borderId="35" xfId="0" applyFont="1" applyFill="1" applyBorder="1" applyAlignment="1">
      <alignment horizontal="right"/>
    </xf>
    <xf numFmtId="0" fontId="0" fillId="40" borderId="28" xfId="0" applyFill="1" applyBorder="1" applyAlignment="1">
      <alignment/>
    </xf>
    <xf numFmtId="0" fontId="0" fillId="40" borderId="29" xfId="0" applyFill="1" applyBorder="1" applyAlignment="1">
      <alignment/>
    </xf>
    <xf numFmtId="0" fontId="16" fillId="40" borderId="10" xfId="0" applyFont="1" applyFill="1" applyBorder="1" applyAlignment="1">
      <alignment horizontal="left"/>
    </xf>
    <xf numFmtId="4" fontId="16" fillId="40" borderId="10" xfId="0" applyNumberFormat="1" applyFont="1" applyFill="1" applyBorder="1" applyAlignment="1">
      <alignment horizontal="right"/>
    </xf>
    <xf numFmtId="0" fontId="16" fillId="40" borderId="35" xfId="0" applyFont="1" applyFill="1" applyBorder="1" applyAlignment="1">
      <alignment horizontal="left"/>
    </xf>
    <xf numFmtId="0" fontId="16" fillId="40" borderId="28" xfId="0" applyFont="1" applyFill="1" applyBorder="1" applyAlignment="1">
      <alignment horizontal="left"/>
    </xf>
    <xf numFmtId="0" fontId="16" fillId="40" borderId="29" xfId="0" applyFont="1" applyFill="1" applyBorder="1" applyAlignment="1">
      <alignment horizontal="left"/>
    </xf>
    <xf numFmtId="0" fontId="11" fillId="40" borderId="10" xfId="0" applyFont="1" applyFill="1" applyBorder="1" applyAlignment="1">
      <alignment horizontal="left"/>
    </xf>
    <xf numFmtId="4" fontId="11" fillId="40" borderId="35" xfId="0" applyNumberFormat="1" applyFont="1" applyFill="1" applyBorder="1" applyAlignment="1">
      <alignment horizontal="right"/>
    </xf>
    <xf numFmtId="4" fontId="11" fillId="40" borderId="28" xfId="0" applyNumberFormat="1" applyFont="1" applyFill="1" applyBorder="1" applyAlignment="1">
      <alignment horizontal="right"/>
    </xf>
    <xf numFmtId="4" fontId="11" fillId="40" borderId="29" xfId="0" applyNumberFormat="1" applyFont="1" applyFill="1" applyBorder="1" applyAlignment="1">
      <alignment horizontal="right"/>
    </xf>
    <xf numFmtId="4" fontId="16" fillId="40" borderId="35" xfId="0" applyNumberFormat="1" applyFont="1" applyFill="1" applyBorder="1" applyAlignment="1">
      <alignment horizontal="right"/>
    </xf>
    <xf numFmtId="4" fontId="16" fillId="40" borderId="28" xfId="0" applyNumberFormat="1" applyFont="1" applyFill="1" applyBorder="1" applyAlignment="1">
      <alignment horizontal="right"/>
    </xf>
    <xf numFmtId="4" fontId="16" fillId="40" borderId="29" xfId="0" applyNumberFormat="1" applyFont="1" applyFill="1" applyBorder="1" applyAlignment="1">
      <alignment horizontal="right"/>
    </xf>
    <xf numFmtId="0" fontId="16" fillId="40" borderId="49" xfId="0" applyFont="1" applyFill="1" applyBorder="1" applyAlignment="1">
      <alignment/>
    </xf>
    <xf numFmtId="0" fontId="16" fillId="40" borderId="39" xfId="0" applyFont="1" applyFill="1" applyBorder="1" applyAlignment="1">
      <alignment/>
    </xf>
    <xf numFmtId="0" fontId="16" fillId="40" borderId="0" xfId="0" applyFont="1" applyFill="1" applyBorder="1" applyAlignment="1">
      <alignment/>
    </xf>
    <xf numFmtId="0" fontId="16" fillId="40" borderId="27" xfId="0" applyFont="1" applyFill="1" applyBorder="1" applyAlignment="1">
      <alignment/>
    </xf>
    <xf numFmtId="0" fontId="11" fillId="40" borderId="0" xfId="0" applyFont="1" applyFill="1" applyBorder="1" applyAlignment="1">
      <alignment/>
    </xf>
    <xf numFmtId="0" fontId="16" fillId="40" borderId="0" xfId="0" applyFont="1" applyFill="1" applyAlignment="1">
      <alignment/>
    </xf>
    <xf numFmtId="0" fontId="11" fillId="40" borderId="35" xfId="0" applyFont="1" applyFill="1" applyBorder="1" applyAlignment="1">
      <alignment horizontal="right"/>
    </xf>
    <xf numFmtId="4" fontId="11" fillId="40" borderId="10" xfId="0" applyNumberFormat="1" applyFont="1" applyFill="1" applyBorder="1" applyAlignment="1">
      <alignment horizontal="right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1"/>
  <sheetViews>
    <sheetView tabSelected="1" zoomScaleSheetLayoutView="100" zoomScalePageLayoutView="0" workbookViewId="0" topLeftCell="A16">
      <selection activeCell="E40" sqref="E40"/>
    </sheetView>
  </sheetViews>
  <sheetFormatPr defaultColWidth="9.140625" defaultRowHeight="12.75"/>
  <cols>
    <col min="1" max="1" width="12.7109375" style="0" customWidth="1"/>
    <col min="5" max="5" width="22.140625" style="0" customWidth="1"/>
    <col min="6" max="6" width="9.7109375" style="0" customWidth="1"/>
    <col min="7" max="7" width="13.140625" style="0" customWidth="1"/>
    <col min="8" max="8" width="9.140625" style="0" hidden="1" customWidth="1"/>
    <col min="9" max="9" width="8.140625" style="0" hidden="1" customWidth="1"/>
    <col min="10" max="11" width="2.57421875" style="0" hidden="1" customWidth="1"/>
  </cols>
  <sheetData>
    <row r="1" spans="1:11" ht="42" customHeight="1">
      <c r="A1" s="627" t="s">
        <v>223</v>
      </c>
      <c r="B1" s="627"/>
      <c r="C1" s="627"/>
      <c r="D1" s="627"/>
      <c r="E1" s="627"/>
      <c r="F1" s="627"/>
      <c r="G1" s="627"/>
      <c r="H1" s="627"/>
      <c r="I1" s="627"/>
      <c r="J1" s="627"/>
      <c r="K1" s="627"/>
    </row>
    <row r="2" spans="1:11" ht="15.75">
      <c r="A2" s="6"/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ht="15.75">
      <c r="A3" s="6"/>
      <c r="B3" s="6"/>
      <c r="C3" s="6"/>
      <c r="D3" s="6"/>
      <c r="E3" s="6"/>
      <c r="F3" s="6"/>
      <c r="G3" s="6"/>
      <c r="H3" s="6"/>
      <c r="I3" s="6"/>
      <c r="J3" s="6"/>
      <c r="K3" s="6"/>
    </row>
    <row r="4" spans="1:11" ht="15.75">
      <c r="A4" s="6"/>
      <c r="B4" s="6"/>
      <c r="C4" s="6"/>
      <c r="D4" s="6"/>
      <c r="E4" s="6"/>
      <c r="F4" s="6"/>
      <c r="G4" s="6"/>
      <c r="H4" s="6"/>
      <c r="I4" s="6"/>
      <c r="J4" s="6"/>
      <c r="K4" s="6"/>
    </row>
    <row r="5" spans="1:11" ht="15.75">
      <c r="A5" s="6"/>
      <c r="B5" s="6"/>
      <c r="C5" s="6"/>
      <c r="D5" s="6"/>
      <c r="E5" s="6"/>
      <c r="F5" s="6"/>
      <c r="G5" s="6"/>
      <c r="H5" s="6"/>
      <c r="I5" s="6"/>
      <c r="J5" s="6"/>
      <c r="K5" s="6"/>
    </row>
    <row r="6" spans="1:11" ht="15.75">
      <c r="A6" s="626" t="s">
        <v>124</v>
      </c>
      <c r="B6" s="626"/>
      <c r="C6" s="626"/>
      <c r="D6" s="626"/>
      <c r="E6" s="626"/>
      <c r="F6" s="626"/>
      <c r="G6" s="626"/>
      <c r="H6" s="626"/>
      <c r="I6" s="626"/>
      <c r="J6" s="626"/>
      <c r="K6" s="626"/>
    </row>
    <row r="7" spans="1:11" ht="15.75">
      <c r="A7" s="626" t="s">
        <v>224</v>
      </c>
      <c r="B7" s="626"/>
      <c r="C7" s="626"/>
      <c r="D7" s="626"/>
      <c r="E7" s="626"/>
      <c r="F7" s="626"/>
      <c r="G7" s="626"/>
      <c r="H7" s="626"/>
      <c r="I7" s="626"/>
      <c r="J7" s="626"/>
      <c r="K7" s="626"/>
    </row>
    <row r="8" spans="1:11" ht="15.75">
      <c r="A8" s="5"/>
      <c r="B8" s="5"/>
      <c r="C8" s="5"/>
      <c r="D8" s="159"/>
      <c r="E8" s="160"/>
      <c r="F8" s="5"/>
      <c r="G8" s="5"/>
      <c r="H8" s="5"/>
      <c r="I8" s="5"/>
      <c r="J8" s="5"/>
      <c r="K8" s="5"/>
    </row>
    <row r="9" spans="1:11" ht="15.75">
      <c r="A9" s="5"/>
      <c r="B9" s="5"/>
      <c r="C9" s="5"/>
      <c r="D9" s="5"/>
      <c r="E9" s="5"/>
      <c r="F9" s="5"/>
      <c r="G9" s="5"/>
      <c r="H9" s="5"/>
      <c r="I9" s="5"/>
      <c r="J9" s="5"/>
      <c r="K9" s="5"/>
    </row>
    <row r="10" spans="1:11" ht="15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5.75">
      <c r="A11" s="161" t="s">
        <v>125</v>
      </c>
      <c r="B11" s="161" t="s">
        <v>126</v>
      </c>
      <c r="C11" s="6"/>
      <c r="D11" s="6"/>
      <c r="E11" s="6"/>
      <c r="F11" s="6"/>
      <c r="G11" s="6"/>
      <c r="H11" s="6"/>
      <c r="I11" s="6"/>
      <c r="J11" s="6"/>
      <c r="K11" s="6"/>
    </row>
    <row r="12" spans="1:11" ht="15.7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</row>
    <row r="13" spans="1:11" ht="15.75">
      <c r="A13" s="626" t="s">
        <v>66</v>
      </c>
      <c r="B13" s="626"/>
      <c r="C13" s="626"/>
      <c r="D13" s="626"/>
      <c r="E13" s="626"/>
      <c r="F13" s="626"/>
      <c r="G13" s="626"/>
      <c r="H13" s="626"/>
      <c r="I13" s="626"/>
      <c r="J13" s="626"/>
      <c r="K13" s="626"/>
    </row>
    <row r="14" spans="1:11" ht="15.7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</row>
    <row r="15" spans="1:11" ht="15.75">
      <c r="A15" s="628" t="s">
        <v>225</v>
      </c>
      <c r="B15" s="628"/>
      <c r="C15" s="628"/>
      <c r="D15" s="628"/>
      <c r="E15" s="628"/>
      <c r="F15" s="628"/>
      <c r="G15" s="628"/>
      <c r="H15" s="628"/>
      <c r="I15" s="628"/>
      <c r="J15" s="628"/>
      <c r="K15" s="628"/>
    </row>
    <row r="16" spans="1:11" ht="15.75">
      <c r="A16" s="162"/>
      <c r="B16" s="162"/>
      <c r="C16" s="162"/>
      <c r="D16" s="162"/>
      <c r="E16" s="162"/>
      <c r="F16" s="162"/>
      <c r="G16" s="162"/>
      <c r="H16" s="162"/>
      <c r="I16" s="162"/>
      <c r="J16" s="162"/>
      <c r="K16" s="162"/>
    </row>
    <row r="17" spans="1:11" ht="15.7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</row>
    <row r="18" spans="1:11" ht="15.75">
      <c r="A18" s="163" t="s">
        <v>127</v>
      </c>
      <c r="B18" s="6"/>
      <c r="C18" s="6"/>
      <c r="D18" s="6"/>
      <c r="E18" s="6"/>
      <c r="F18" s="164"/>
      <c r="G18" s="164"/>
      <c r="H18" s="164"/>
      <c r="I18" s="164"/>
      <c r="J18" s="164"/>
      <c r="K18" s="165"/>
    </row>
    <row r="19" spans="1:11" ht="15.75">
      <c r="A19" s="6"/>
      <c r="B19" s="6"/>
      <c r="C19" s="6"/>
      <c r="D19" s="6"/>
      <c r="E19" s="6"/>
      <c r="F19" s="164"/>
      <c r="G19" s="164"/>
      <c r="H19" s="164"/>
      <c r="I19" s="164"/>
      <c r="J19" s="164"/>
      <c r="K19" s="165"/>
    </row>
    <row r="20" spans="1:11" ht="15" customHeight="1">
      <c r="A20" s="676" t="s">
        <v>226</v>
      </c>
      <c r="B20" s="677"/>
      <c r="C20" s="677"/>
      <c r="D20" s="677"/>
      <c r="E20" s="677"/>
      <c r="F20" s="677"/>
      <c r="G20" s="677"/>
      <c r="H20" s="677"/>
      <c r="I20" s="677"/>
      <c r="J20" s="677"/>
      <c r="K20" s="678"/>
    </row>
    <row r="21" spans="1:11" ht="15">
      <c r="A21" s="679" t="s">
        <v>0</v>
      </c>
      <c r="B21" s="679"/>
      <c r="C21" s="679"/>
      <c r="D21" s="679"/>
      <c r="E21" s="679"/>
      <c r="F21" s="680">
        <v>4962900</v>
      </c>
      <c r="G21" s="680"/>
      <c r="H21" s="680"/>
      <c r="I21" s="680"/>
      <c r="J21" s="680"/>
      <c r="K21" s="680"/>
    </row>
    <row r="22" spans="1:11" ht="15">
      <c r="A22" s="681" t="s">
        <v>8</v>
      </c>
      <c r="B22" s="682"/>
      <c r="C22" s="682"/>
      <c r="D22" s="682"/>
      <c r="E22" s="683"/>
      <c r="F22" s="680">
        <v>141100</v>
      </c>
      <c r="G22" s="680"/>
      <c r="H22" s="680"/>
      <c r="I22" s="680"/>
      <c r="J22" s="680"/>
      <c r="K22" s="680"/>
    </row>
    <row r="23" spans="1:15" ht="15" customHeight="1">
      <c r="A23" s="684" t="s">
        <v>128</v>
      </c>
      <c r="B23" s="684"/>
      <c r="C23" s="684"/>
      <c r="D23" s="684"/>
      <c r="E23" s="684"/>
      <c r="F23" s="685">
        <f>SUM(F21:K22)</f>
        <v>5104000</v>
      </c>
      <c r="G23" s="686"/>
      <c r="H23" s="686"/>
      <c r="I23" s="686"/>
      <c r="J23" s="686"/>
      <c r="K23" s="687"/>
      <c r="O23" s="166"/>
    </row>
    <row r="24" spans="1:11" ht="15">
      <c r="A24" s="681" t="s">
        <v>10</v>
      </c>
      <c r="B24" s="682"/>
      <c r="C24" s="682"/>
      <c r="D24" s="682"/>
      <c r="E24" s="683"/>
      <c r="F24" s="688">
        <v>2045500</v>
      </c>
      <c r="G24" s="689"/>
      <c r="H24" s="689"/>
      <c r="I24" s="689"/>
      <c r="J24" s="689"/>
      <c r="K24" s="690"/>
    </row>
    <row r="25" spans="1:11" ht="15">
      <c r="A25" s="681" t="s">
        <v>40</v>
      </c>
      <c r="B25" s="682"/>
      <c r="C25" s="682"/>
      <c r="D25" s="682"/>
      <c r="E25" s="683"/>
      <c r="F25" s="688">
        <v>3480500</v>
      </c>
      <c r="G25" s="689"/>
      <c r="H25" s="689"/>
      <c r="I25" s="689"/>
      <c r="J25" s="689"/>
      <c r="K25" s="690"/>
    </row>
    <row r="26" spans="1:11" ht="15" customHeight="1">
      <c r="A26" s="684" t="s">
        <v>129</v>
      </c>
      <c r="B26" s="684"/>
      <c r="C26" s="684"/>
      <c r="D26" s="684"/>
      <c r="E26" s="684"/>
      <c r="F26" s="685">
        <f>SUM(F24:K25)</f>
        <v>5526000</v>
      </c>
      <c r="G26" s="686"/>
      <c r="H26" s="686"/>
      <c r="I26" s="686"/>
      <c r="J26" s="686"/>
      <c r="K26" s="687"/>
    </row>
    <row r="27" spans="1:11" ht="14.25" customHeight="1">
      <c r="A27" s="684" t="s">
        <v>227</v>
      </c>
      <c r="B27" s="684"/>
      <c r="C27" s="684"/>
      <c r="D27" s="684"/>
      <c r="E27" s="684"/>
      <c r="F27" s="685">
        <f>SUM(F23-F26)</f>
        <v>-422000</v>
      </c>
      <c r="G27" s="686"/>
      <c r="H27" s="686"/>
      <c r="I27" s="686"/>
      <c r="J27" s="686"/>
      <c r="K27" s="687"/>
    </row>
    <row r="28" spans="1:11" ht="15">
      <c r="A28" s="691"/>
      <c r="B28" s="691"/>
      <c r="C28" s="691"/>
      <c r="D28" s="691"/>
      <c r="E28" s="691"/>
      <c r="F28" s="691"/>
      <c r="G28" s="691"/>
      <c r="H28" s="691"/>
      <c r="I28" s="691"/>
      <c r="J28" s="691"/>
      <c r="K28" s="692"/>
    </row>
    <row r="29" spans="1:11" ht="15">
      <c r="A29" s="693"/>
      <c r="B29" s="693"/>
      <c r="C29" s="693"/>
      <c r="D29" s="693"/>
      <c r="E29" s="693"/>
      <c r="F29" s="693"/>
      <c r="G29" s="693"/>
      <c r="H29" s="693"/>
      <c r="I29" s="693"/>
      <c r="J29" s="693"/>
      <c r="K29" s="694"/>
    </row>
    <row r="30" spans="1:11" ht="15">
      <c r="A30" s="695" t="s">
        <v>130</v>
      </c>
      <c r="B30" s="693"/>
      <c r="C30" s="693"/>
      <c r="D30" s="693"/>
      <c r="E30" s="693"/>
      <c r="F30" s="693"/>
      <c r="G30" s="693"/>
      <c r="H30" s="693"/>
      <c r="I30" s="693"/>
      <c r="J30" s="693"/>
      <c r="K30" s="694"/>
    </row>
    <row r="31" spans="1:11" ht="15">
      <c r="A31" s="696"/>
      <c r="B31" s="696"/>
      <c r="C31" s="696"/>
      <c r="D31" s="696"/>
      <c r="E31" s="696"/>
      <c r="F31" s="693"/>
      <c r="G31" s="693"/>
      <c r="H31" s="693"/>
      <c r="I31" s="693"/>
      <c r="J31" s="693"/>
      <c r="K31" s="694"/>
    </row>
    <row r="32" spans="1:11" ht="15" customHeight="1">
      <c r="A32" s="697" t="s">
        <v>226</v>
      </c>
      <c r="B32" s="677"/>
      <c r="C32" s="677"/>
      <c r="D32" s="677"/>
      <c r="E32" s="677"/>
      <c r="F32" s="677"/>
      <c r="G32" s="677"/>
      <c r="H32" s="677"/>
      <c r="I32" s="677"/>
      <c r="J32" s="677"/>
      <c r="K32" s="678"/>
    </row>
    <row r="33" spans="1:11" ht="15">
      <c r="A33" s="679" t="s">
        <v>131</v>
      </c>
      <c r="B33" s="679"/>
      <c r="C33" s="679"/>
      <c r="D33" s="679"/>
      <c r="E33" s="679"/>
      <c r="F33" s="680">
        <v>400000</v>
      </c>
      <c r="G33" s="680"/>
      <c r="H33" s="680"/>
      <c r="I33" s="680"/>
      <c r="J33" s="680"/>
      <c r="K33" s="680"/>
    </row>
    <row r="34" spans="1:11" ht="15">
      <c r="A34" s="679" t="s">
        <v>132</v>
      </c>
      <c r="B34" s="679"/>
      <c r="C34" s="679"/>
      <c r="D34" s="679"/>
      <c r="E34" s="679"/>
      <c r="F34" s="680">
        <v>400000</v>
      </c>
      <c r="G34" s="680"/>
      <c r="H34" s="680"/>
      <c r="I34" s="680"/>
      <c r="J34" s="680"/>
      <c r="K34" s="680"/>
    </row>
    <row r="35" spans="1:11" ht="15" customHeight="1">
      <c r="A35" s="684" t="s">
        <v>65</v>
      </c>
      <c r="B35" s="684"/>
      <c r="C35" s="684"/>
      <c r="D35" s="684"/>
      <c r="E35" s="684"/>
      <c r="F35" s="698">
        <f>SUM(F33-F34)</f>
        <v>0</v>
      </c>
      <c r="G35" s="698"/>
      <c r="H35" s="698"/>
      <c r="I35" s="698"/>
      <c r="J35" s="698"/>
      <c r="K35" s="698"/>
    </row>
    <row r="36" spans="1:11" ht="14.25">
      <c r="A36" s="167"/>
      <c r="B36" s="167"/>
      <c r="C36" s="167"/>
      <c r="D36" s="167"/>
      <c r="E36" s="167"/>
      <c r="F36" s="168"/>
      <c r="G36" s="168"/>
      <c r="H36" s="168"/>
      <c r="I36" s="168"/>
      <c r="J36" s="168"/>
      <c r="K36" s="169"/>
    </row>
    <row r="37" spans="1:11" ht="15" customHeight="1">
      <c r="A37" s="617" t="s">
        <v>133</v>
      </c>
      <c r="B37" s="618"/>
      <c r="C37" s="618"/>
      <c r="D37" s="618"/>
      <c r="E37" s="619"/>
      <c r="F37" s="620">
        <f>SUM(F27,F35)</f>
        <v>-422000</v>
      </c>
      <c r="G37" s="621"/>
      <c r="H37" s="621"/>
      <c r="I37" s="621"/>
      <c r="J37" s="621"/>
      <c r="K37" s="622"/>
    </row>
    <row r="38" spans="1:11" ht="15" customHeight="1">
      <c r="A38" s="167"/>
      <c r="B38" s="167"/>
      <c r="C38" s="167"/>
      <c r="D38" s="167"/>
      <c r="E38" s="167"/>
      <c r="F38" s="168"/>
      <c r="G38" s="168"/>
      <c r="H38" s="168"/>
      <c r="I38" s="168"/>
      <c r="J38" s="168"/>
      <c r="K38" s="168"/>
    </row>
    <row r="39" spans="1:11" ht="18" customHeight="1">
      <c r="A39" s="626" t="s">
        <v>141</v>
      </c>
      <c r="B39" s="626"/>
      <c r="C39" s="626"/>
      <c r="D39" s="626"/>
      <c r="E39" s="626"/>
      <c r="F39" s="626"/>
      <c r="G39" s="626"/>
      <c r="H39" s="626"/>
      <c r="I39" s="626"/>
      <c r="J39" s="626"/>
      <c r="K39" s="626"/>
    </row>
    <row r="40" spans="1:11" ht="17.25" customHeight="1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</row>
    <row r="41" spans="1:11" ht="32.25" customHeight="1">
      <c r="A41" s="616" t="s">
        <v>222</v>
      </c>
      <c r="B41" s="616"/>
      <c r="C41" s="616"/>
      <c r="D41" s="616"/>
      <c r="E41" s="616"/>
      <c r="F41" s="616"/>
      <c r="G41" s="616"/>
      <c r="H41" s="616"/>
      <c r="I41" s="616"/>
      <c r="J41" s="616"/>
      <c r="K41" s="616"/>
    </row>
    <row r="42" spans="1:11" ht="12.75">
      <c r="A42" s="623"/>
      <c r="B42" s="623"/>
      <c r="C42" s="623"/>
      <c r="D42" s="623"/>
      <c r="E42" s="623"/>
      <c r="F42" s="623"/>
      <c r="G42" s="623"/>
      <c r="H42" s="623"/>
      <c r="I42" s="623"/>
      <c r="J42" s="623"/>
      <c r="K42" s="623"/>
    </row>
    <row r="43" spans="1:11" ht="12.75">
      <c r="A43" s="333"/>
      <c r="B43" s="333"/>
      <c r="C43" s="333"/>
      <c r="D43" s="333"/>
      <c r="E43" s="333"/>
      <c r="F43" s="333"/>
      <c r="G43" s="333"/>
      <c r="H43" s="333"/>
      <c r="I43" s="333"/>
      <c r="J43" s="333"/>
      <c r="K43" s="333"/>
    </row>
    <row r="44" spans="1:11" ht="12.75">
      <c r="A44" s="333"/>
      <c r="B44" s="333"/>
      <c r="C44" s="333"/>
      <c r="D44" s="333"/>
      <c r="E44" s="333"/>
      <c r="F44" s="333"/>
      <c r="G44" s="333"/>
      <c r="H44" s="333"/>
      <c r="I44" s="333"/>
      <c r="J44" s="333"/>
      <c r="K44" s="333"/>
    </row>
    <row r="45" spans="1:11" ht="12.75">
      <c r="A45" s="333"/>
      <c r="B45" s="333"/>
      <c r="C45" s="333"/>
      <c r="D45" s="333"/>
      <c r="E45" s="333"/>
      <c r="F45" s="333"/>
      <c r="G45" s="333"/>
      <c r="H45" s="333"/>
      <c r="I45" s="333"/>
      <c r="J45" s="333"/>
      <c r="K45" s="333"/>
    </row>
    <row r="46" spans="1:11" ht="12.75">
      <c r="A46" s="333"/>
      <c r="B46" s="333"/>
      <c r="C46" s="333"/>
      <c r="D46" s="333"/>
      <c r="E46" s="333"/>
      <c r="F46" s="333"/>
      <c r="G46" s="333"/>
      <c r="H46" s="333"/>
      <c r="I46" s="333"/>
      <c r="J46" s="333"/>
      <c r="K46" s="333"/>
    </row>
    <row r="47" ht="12.75" customHeight="1"/>
    <row r="48" spans="1:16" ht="18">
      <c r="A48" s="170" t="s">
        <v>134</v>
      </c>
      <c r="B48" s="170"/>
      <c r="C48" s="170"/>
      <c r="D48" s="170"/>
      <c r="F48" s="616"/>
      <c r="G48" s="616"/>
      <c r="H48" s="616"/>
      <c r="I48" s="616"/>
      <c r="J48" s="616"/>
      <c r="K48" s="616"/>
      <c r="L48" s="616"/>
      <c r="M48" s="616"/>
      <c r="N48" s="616"/>
      <c r="O48" s="616"/>
      <c r="P48" s="616"/>
    </row>
    <row r="49" spans="1:4" ht="18">
      <c r="A49" s="170" t="s">
        <v>135</v>
      </c>
      <c r="B49" s="170"/>
      <c r="C49" s="170"/>
      <c r="D49" s="170"/>
    </row>
    <row r="50" spans="1:4" ht="18">
      <c r="A50" s="170" t="s">
        <v>136</v>
      </c>
      <c r="B50" s="170"/>
      <c r="C50" s="170"/>
      <c r="D50" s="170"/>
    </row>
    <row r="51" spans="1:4" ht="18">
      <c r="A51" s="170" t="s">
        <v>137</v>
      </c>
      <c r="B51" s="170"/>
      <c r="C51" s="170"/>
      <c r="D51" s="170"/>
    </row>
    <row r="74" spans="1:7" ht="23.25">
      <c r="A74" s="624" t="s">
        <v>219</v>
      </c>
      <c r="B74" s="624"/>
      <c r="C74" s="624"/>
      <c r="D74" s="624"/>
      <c r="E74" s="624"/>
      <c r="F74" s="624"/>
      <c r="G74" s="624"/>
    </row>
    <row r="75" spans="1:7" ht="23.25">
      <c r="A75" s="624" t="s">
        <v>220</v>
      </c>
      <c r="B75" s="624"/>
      <c r="C75" s="624"/>
      <c r="D75" s="624"/>
      <c r="E75" s="624"/>
      <c r="F75" s="624"/>
      <c r="G75" s="624"/>
    </row>
    <row r="101" spans="1:7" ht="23.25">
      <c r="A101" s="625" t="s">
        <v>221</v>
      </c>
      <c r="B101" s="625"/>
      <c r="C101" s="625"/>
      <c r="D101" s="625"/>
      <c r="E101" s="625"/>
      <c r="F101" s="625"/>
      <c r="G101" s="625"/>
    </row>
  </sheetData>
  <sheetProtection/>
  <mergeCells count="36">
    <mergeCell ref="F22:K22"/>
    <mergeCell ref="A23:E23"/>
    <mergeCell ref="F23:K23"/>
    <mergeCell ref="A22:E22"/>
    <mergeCell ref="A1:K1"/>
    <mergeCell ref="A6:K6"/>
    <mergeCell ref="A7:K7"/>
    <mergeCell ref="A21:E21"/>
    <mergeCell ref="A15:K15"/>
    <mergeCell ref="A13:K13"/>
    <mergeCell ref="A20:K20"/>
    <mergeCell ref="F21:K21"/>
    <mergeCell ref="A26:E26"/>
    <mergeCell ref="F26:K26"/>
    <mergeCell ref="A27:E27"/>
    <mergeCell ref="F27:K27"/>
    <mergeCell ref="A24:E24"/>
    <mergeCell ref="F24:K24"/>
    <mergeCell ref="A25:E25"/>
    <mergeCell ref="F25:K25"/>
    <mergeCell ref="A74:G74"/>
    <mergeCell ref="A75:G75"/>
    <mergeCell ref="A101:G101"/>
    <mergeCell ref="A32:K32"/>
    <mergeCell ref="A33:E33"/>
    <mergeCell ref="F33:K33"/>
    <mergeCell ref="A34:E34"/>
    <mergeCell ref="F34:K34"/>
    <mergeCell ref="A39:K39"/>
    <mergeCell ref="A41:K41"/>
    <mergeCell ref="F48:P48"/>
    <mergeCell ref="A35:E35"/>
    <mergeCell ref="F35:K35"/>
    <mergeCell ref="A37:E37"/>
    <mergeCell ref="F37:K37"/>
    <mergeCell ref="A42:K42"/>
  </mergeCells>
  <printOptions/>
  <pageMargins left="0.75" right="0.75" top="1" bottom="1" header="0.5" footer="0.5"/>
  <pageSetup horizontalDpi="600" verticalDpi="600" orientation="portrait" paperSize="9" scale="94" r:id="rId1"/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N868"/>
  <sheetViews>
    <sheetView zoomScale="120" zoomScaleNormal="120" zoomScaleSheetLayoutView="100" zoomScalePageLayoutView="0" workbookViewId="0" topLeftCell="A52">
      <selection activeCell="G188" sqref="G188"/>
    </sheetView>
  </sheetViews>
  <sheetFormatPr defaultColWidth="9.140625" defaultRowHeight="12.75"/>
  <cols>
    <col min="1" max="1" width="7.140625" style="0" customWidth="1"/>
    <col min="2" max="2" width="8.140625" style="0" customWidth="1"/>
    <col min="3" max="3" width="36.421875" style="30" customWidth="1"/>
    <col min="4" max="4" width="13.8515625" style="22" customWidth="1"/>
    <col min="5" max="5" width="14.140625" style="0" customWidth="1"/>
    <col min="6" max="7" width="13.28125" style="0" customWidth="1"/>
    <col min="8" max="8" width="7.421875" style="0" customWidth="1"/>
    <col min="9" max="9" width="2.7109375" style="0" customWidth="1"/>
    <col min="10" max="10" width="3.8515625" style="0" customWidth="1"/>
    <col min="11" max="11" width="20.7109375" style="0" customWidth="1"/>
    <col min="12" max="12" width="1.57421875" style="0" customWidth="1"/>
    <col min="13" max="13" width="11.28125" style="0" customWidth="1"/>
    <col min="14" max="14" width="13.57421875" style="0" customWidth="1"/>
    <col min="15" max="15" width="17.28125" style="0" customWidth="1"/>
    <col min="16" max="16" width="10.57421875" style="0" bestFit="1" customWidth="1"/>
    <col min="18" max="18" width="10.57421875" style="0" bestFit="1" customWidth="1"/>
  </cols>
  <sheetData>
    <row r="1" spans="1:8" ht="29.25" customHeight="1">
      <c r="A1" s="57" t="s">
        <v>80</v>
      </c>
      <c r="B1" s="57"/>
      <c r="C1" s="58"/>
      <c r="D1" s="642" t="s">
        <v>217</v>
      </c>
      <c r="E1" s="643"/>
      <c r="F1" s="643"/>
      <c r="G1" s="643"/>
      <c r="H1" s="644"/>
    </row>
    <row r="2" spans="1:8" ht="2.25" customHeight="1">
      <c r="A2" s="10"/>
      <c r="B2" s="10"/>
      <c r="C2" s="27"/>
      <c r="D2" s="19"/>
      <c r="E2" s="10"/>
      <c r="F2" s="10"/>
      <c r="G2" s="10"/>
      <c r="H2" s="10"/>
    </row>
    <row r="3" spans="1:8" ht="17.25" customHeight="1">
      <c r="A3" s="645" t="s">
        <v>54</v>
      </c>
      <c r="B3" s="646"/>
      <c r="C3" s="646"/>
      <c r="D3" s="646"/>
      <c r="E3" s="647"/>
      <c r="F3" s="335"/>
      <c r="G3" s="335"/>
      <c r="H3" s="335"/>
    </row>
    <row r="4" spans="1:8" ht="3" customHeight="1">
      <c r="A4" s="10"/>
      <c r="B4" s="10"/>
      <c r="C4" s="27"/>
      <c r="D4" s="19"/>
      <c r="E4" s="10"/>
      <c r="F4" s="10"/>
      <c r="G4" s="10"/>
      <c r="H4" s="10"/>
    </row>
    <row r="5" spans="1:8" ht="15" customHeight="1">
      <c r="A5" s="648" t="s">
        <v>56</v>
      </c>
      <c r="B5" s="649"/>
      <c r="C5" s="649"/>
      <c r="D5" s="649"/>
      <c r="E5" s="374"/>
      <c r="F5" s="171"/>
      <c r="G5" s="171"/>
      <c r="H5" s="171"/>
    </row>
    <row r="6" spans="1:8" s="252" customFormat="1" ht="15" customHeight="1">
      <c r="A6" s="630" t="s">
        <v>63</v>
      </c>
      <c r="B6" s="631"/>
      <c r="C6" s="631"/>
      <c r="D6" s="631"/>
      <c r="E6" s="376"/>
      <c r="F6" s="172"/>
      <c r="G6" s="172"/>
      <c r="H6" s="172"/>
    </row>
    <row r="7" spans="1:8" ht="2.25" customHeight="1">
      <c r="A7" s="10"/>
      <c r="B7" s="10"/>
      <c r="C7" s="27"/>
      <c r="D7" s="19"/>
      <c r="E7" s="10"/>
      <c r="F7" s="10"/>
      <c r="G7" s="10"/>
      <c r="H7" s="10"/>
    </row>
    <row r="8" spans="1:9" s="3" customFormat="1" ht="25.5" customHeight="1">
      <c r="A8" s="55" t="s">
        <v>46</v>
      </c>
      <c r="B8" s="55" t="s">
        <v>81</v>
      </c>
      <c r="C8" s="52" t="s">
        <v>62</v>
      </c>
      <c r="D8" s="33" t="s">
        <v>161</v>
      </c>
      <c r="E8" s="33" t="s">
        <v>195</v>
      </c>
      <c r="F8" s="32" t="s">
        <v>162</v>
      </c>
      <c r="G8" s="32" t="s">
        <v>196</v>
      </c>
      <c r="H8" s="32" t="s">
        <v>197</v>
      </c>
      <c r="I8" s="56"/>
    </row>
    <row r="9" spans="1:11" s="3" customFormat="1" ht="15.75" thickBot="1">
      <c r="A9" s="66">
        <v>6</v>
      </c>
      <c r="B9" s="66"/>
      <c r="C9" s="67" t="s">
        <v>0</v>
      </c>
      <c r="D9" s="68">
        <f>D10+D15+D29+D36+D47+D50</f>
        <v>3387320</v>
      </c>
      <c r="E9" s="68">
        <f>E10+E15+E29+E36+E47+E50</f>
        <v>4962900</v>
      </c>
      <c r="F9" s="68">
        <f>F10+F15+F29+F36+F47+F50</f>
        <v>5520600</v>
      </c>
      <c r="G9" s="68">
        <f>G10+G15+G29+G36+G47+G50</f>
        <v>6194400</v>
      </c>
      <c r="H9" s="450">
        <f>E9/D9*100</f>
        <v>146.51405831158556</v>
      </c>
      <c r="K9" s="439"/>
    </row>
    <row r="10" spans="1:15" ht="13.5" thickBot="1">
      <c r="A10" s="69">
        <v>61</v>
      </c>
      <c r="B10" s="70"/>
      <c r="C10" s="200" t="s">
        <v>1</v>
      </c>
      <c r="D10" s="71">
        <f>SUM(D11:D14)</f>
        <v>418000</v>
      </c>
      <c r="E10" s="71">
        <f>SUM(E11:E14)</f>
        <v>426650</v>
      </c>
      <c r="F10" s="72">
        <v>435000</v>
      </c>
      <c r="G10" s="72">
        <v>442000</v>
      </c>
      <c r="H10" s="451">
        <f aca="true" t="shared" si="0" ref="H10:H41">E10/D10*100</f>
        <v>102.06937799043064</v>
      </c>
      <c r="M10" s="2"/>
      <c r="N10" s="2"/>
      <c r="O10" s="2"/>
    </row>
    <row r="11" spans="1:15" ht="12.75">
      <c r="A11" s="188">
        <v>611</v>
      </c>
      <c r="B11" s="188"/>
      <c r="C11" s="189" t="s">
        <v>47</v>
      </c>
      <c r="D11" s="190">
        <v>360000</v>
      </c>
      <c r="E11" s="190">
        <v>370650</v>
      </c>
      <c r="F11" s="191"/>
      <c r="G11" s="191"/>
      <c r="H11" s="452">
        <f t="shared" si="0"/>
        <v>102.95833333333333</v>
      </c>
      <c r="M11" s="2"/>
      <c r="N11" s="2"/>
      <c r="O11" s="2"/>
    </row>
    <row r="12" spans="1:15" s="53" customFormat="1" ht="12.75" customHeight="1">
      <c r="A12" s="195">
        <v>613</v>
      </c>
      <c r="B12" s="195"/>
      <c r="C12" s="192" t="s">
        <v>48</v>
      </c>
      <c r="D12" s="194">
        <v>28000</v>
      </c>
      <c r="E12" s="194">
        <v>25000</v>
      </c>
      <c r="F12" s="194"/>
      <c r="G12" s="194"/>
      <c r="H12" s="453">
        <f t="shared" si="0"/>
        <v>89.28571428571429</v>
      </c>
      <c r="M12" s="360"/>
      <c r="N12" s="360"/>
      <c r="O12" s="360"/>
    </row>
    <row r="13" spans="1:15" s="53" customFormat="1" ht="12.75" customHeight="1">
      <c r="A13" s="195">
        <v>614</v>
      </c>
      <c r="B13" s="195"/>
      <c r="C13" s="192" t="s">
        <v>49</v>
      </c>
      <c r="D13" s="194">
        <v>29500</v>
      </c>
      <c r="E13" s="194">
        <v>30500</v>
      </c>
      <c r="F13" s="203"/>
      <c r="G13" s="203"/>
      <c r="H13" s="453">
        <f t="shared" si="0"/>
        <v>103.38983050847457</v>
      </c>
      <c r="M13" s="360"/>
      <c r="N13" s="360"/>
      <c r="O13" s="360"/>
    </row>
    <row r="14" spans="1:15" s="53" customFormat="1" ht="12.75" customHeight="1">
      <c r="A14" s="195">
        <v>616</v>
      </c>
      <c r="B14" s="195"/>
      <c r="C14" s="192" t="s">
        <v>218</v>
      </c>
      <c r="D14" s="194">
        <v>500</v>
      </c>
      <c r="E14" s="194">
        <v>500</v>
      </c>
      <c r="F14" s="203"/>
      <c r="G14" s="203"/>
      <c r="H14" s="453">
        <f t="shared" si="0"/>
        <v>100</v>
      </c>
      <c r="M14" s="360"/>
      <c r="N14" s="360"/>
      <c r="O14" s="360"/>
    </row>
    <row r="15" spans="1:15" s="53" customFormat="1" ht="22.5" customHeight="1">
      <c r="A15" s="585">
        <v>63</v>
      </c>
      <c r="B15" s="86"/>
      <c r="C15" s="149" t="s">
        <v>177</v>
      </c>
      <c r="D15" s="586">
        <f>SUM(D16+D19+D26+D24)</f>
        <v>1892530</v>
      </c>
      <c r="E15" s="586">
        <f>SUM(E16+E19+E26+E24)</f>
        <v>3264000</v>
      </c>
      <c r="F15" s="587">
        <v>3800000</v>
      </c>
      <c r="G15" s="587">
        <v>4500000</v>
      </c>
      <c r="H15" s="588">
        <f t="shared" si="0"/>
        <v>172.46754344713162</v>
      </c>
      <c r="M15" s="360"/>
      <c r="N15" s="360"/>
      <c r="O15" s="360"/>
    </row>
    <row r="16" spans="1:15" s="53" customFormat="1" ht="12.75" customHeight="1">
      <c r="A16" s="184">
        <v>633</v>
      </c>
      <c r="B16" s="86"/>
      <c r="C16" s="185" t="s">
        <v>178</v>
      </c>
      <c r="D16" s="186">
        <f>SUM(D17:D18)</f>
        <v>989900</v>
      </c>
      <c r="E16" s="75">
        <f>SUM(E17:E18)</f>
        <v>1285000</v>
      </c>
      <c r="F16" s="187"/>
      <c r="G16" s="187" t="s">
        <v>142</v>
      </c>
      <c r="H16" s="454">
        <f t="shared" si="0"/>
        <v>129.81109202949793</v>
      </c>
      <c r="M16" s="360"/>
      <c r="N16" s="360"/>
      <c r="O16" s="360"/>
    </row>
    <row r="17" spans="1:15" s="53" customFormat="1" ht="13.5" customHeight="1">
      <c r="A17" s="177">
        <v>6331</v>
      </c>
      <c r="B17" s="178"/>
      <c r="C17" s="504" t="s">
        <v>179</v>
      </c>
      <c r="D17" s="180">
        <v>708300</v>
      </c>
      <c r="E17" s="180">
        <v>180000</v>
      </c>
      <c r="F17" s="180"/>
      <c r="G17" s="180"/>
      <c r="H17" s="455">
        <f>E17/D17*100</f>
        <v>25.412960609911057</v>
      </c>
      <c r="M17" s="360"/>
      <c r="N17" s="360"/>
      <c r="O17" s="360"/>
    </row>
    <row r="18" spans="1:15" s="62" customFormat="1" ht="15.75" customHeight="1">
      <c r="A18" s="181">
        <v>6332</v>
      </c>
      <c r="B18" s="182"/>
      <c r="C18" s="540" t="s">
        <v>180</v>
      </c>
      <c r="D18" s="180">
        <v>281600</v>
      </c>
      <c r="E18" s="183">
        <v>1105000</v>
      </c>
      <c r="F18" s="176"/>
      <c r="G18" s="176"/>
      <c r="H18" s="456">
        <f>E18/D18*100</f>
        <v>392.4005681818182</v>
      </c>
      <c r="K18" s="53"/>
      <c r="L18" s="53"/>
      <c r="M18" s="360"/>
      <c r="N18" s="360"/>
      <c r="O18" s="360"/>
    </row>
    <row r="19" spans="1:15" s="62" customFormat="1" ht="12.75">
      <c r="A19" s="337">
        <v>634</v>
      </c>
      <c r="B19" s="338"/>
      <c r="C19" s="339" t="s">
        <v>181</v>
      </c>
      <c r="D19" s="340">
        <f>SUM(D20:D23)</f>
        <v>896130</v>
      </c>
      <c r="E19" s="340">
        <f>SUM(E20:E23)</f>
        <v>576000</v>
      </c>
      <c r="F19" s="340">
        <f>SUM(F20:F23)</f>
        <v>0</v>
      </c>
      <c r="G19" s="340">
        <f>SUM(G20:G23)</f>
        <v>0</v>
      </c>
      <c r="H19" s="597">
        <f t="shared" si="0"/>
        <v>64.27638847042282</v>
      </c>
      <c r="L19" s="53"/>
      <c r="M19" s="361"/>
      <c r="N19" s="361"/>
      <c r="O19" s="361"/>
    </row>
    <row r="20" spans="1:15" s="62" customFormat="1" ht="12.75">
      <c r="A20" s="177">
        <v>63414</v>
      </c>
      <c r="B20" s="179"/>
      <c r="C20" s="179" t="s">
        <v>200</v>
      </c>
      <c r="D20" s="503">
        <v>355400</v>
      </c>
      <c r="E20" s="503">
        <v>355400</v>
      </c>
      <c r="F20" s="180"/>
      <c r="G20" s="180"/>
      <c r="H20" s="455">
        <f t="shared" si="0"/>
        <v>100</v>
      </c>
      <c r="L20" s="53"/>
      <c r="M20" s="361"/>
      <c r="N20" s="361"/>
      <c r="O20" s="361"/>
    </row>
    <row r="21" spans="1:15" s="62" customFormat="1" ht="12.75">
      <c r="A21" s="177"/>
      <c r="B21" s="179"/>
      <c r="C21" s="179" t="s">
        <v>199</v>
      </c>
      <c r="D21" s="503">
        <v>0</v>
      </c>
      <c r="E21" s="503">
        <v>23600</v>
      </c>
      <c r="F21" s="180"/>
      <c r="G21" s="180"/>
      <c r="H21" s="455">
        <v>0</v>
      </c>
      <c r="L21" s="53"/>
      <c r="M21" s="361"/>
      <c r="N21" s="361"/>
      <c r="O21" s="361"/>
    </row>
    <row r="22" spans="1:18" s="62" customFormat="1" ht="25.5">
      <c r="A22" s="177">
        <v>63425</v>
      </c>
      <c r="B22" s="504">
        <v>6342500</v>
      </c>
      <c r="C22" s="179" t="s">
        <v>216</v>
      </c>
      <c r="D22" s="503">
        <v>539730</v>
      </c>
      <c r="E22" s="503">
        <v>196000</v>
      </c>
      <c r="F22" s="180"/>
      <c r="G22" s="180"/>
      <c r="H22" s="455">
        <f t="shared" si="0"/>
        <v>36.31445352305783</v>
      </c>
      <c r="K22" s="62" t="s">
        <v>171</v>
      </c>
      <c r="L22" s="53"/>
      <c r="M22" s="361" t="s">
        <v>172</v>
      </c>
      <c r="N22" s="361" t="s">
        <v>173</v>
      </c>
      <c r="O22" s="361" t="s">
        <v>174</v>
      </c>
      <c r="P22" s="62" t="s">
        <v>175</v>
      </c>
      <c r="R22" s="62" t="s">
        <v>176</v>
      </c>
    </row>
    <row r="23" spans="1:15" s="62" customFormat="1" ht="25.5">
      <c r="A23" s="177">
        <v>63426</v>
      </c>
      <c r="B23" s="504">
        <v>63426</v>
      </c>
      <c r="C23" s="179" t="s">
        <v>228</v>
      </c>
      <c r="D23" s="503">
        <v>1000</v>
      </c>
      <c r="E23" s="503">
        <v>1000</v>
      </c>
      <c r="F23" s="180"/>
      <c r="G23" s="180"/>
      <c r="H23" s="455">
        <f t="shared" si="0"/>
        <v>100</v>
      </c>
      <c r="L23" s="53"/>
      <c r="M23" s="361"/>
      <c r="N23" s="361"/>
      <c r="O23" s="361"/>
    </row>
    <row r="24" spans="1:15" s="600" customFormat="1" ht="25.5">
      <c r="A24" s="550">
        <v>636</v>
      </c>
      <c r="B24" s="551"/>
      <c r="C24" s="601" t="s">
        <v>229</v>
      </c>
      <c r="D24" s="552">
        <f>SUM(D25)</f>
        <v>6500</v>
      </c>
      <c r="E24" s="552">
        <f>SUM(E25)</f>
        <v>3000</v>
      </c>
      <c r="F24" s="552">
        <f>SUM(F25)</f>
        <v>0</v>
      </c>
      <c r="G24" s="552">
        <f>SUM(G25)</f>
        <v>0</v>
      </c>
      <c r="H24" s="602"/>
      <c r="M24" s="603"/>
      <c r="N24" s="603"/>
      <c r="O24" s="603"/>
    </row>
    <row r="25" spans="1:15" s="62" customFormat="1" ht="25.5">
      <c r="A25" s="177">
        <v>6362</v>
      </c>
      <c r="B25" s="504">
        <v>63621</v>
      </c>
      <c r="C25" s="179" t="s">
        <v>230</v>
      </c>
      <c r="D25" s="503">
        <v>6500</v>
      </c>
      <c r="E25" s="503">
        <v>3000</v>
      </c>
      <c r="F25" s="180"/>
      <c r="G25" s="180"/>
      <c r="H25" s="455"/>
      <c r="L25" s="53"/>
      <c r="M25" s="361"/>
      <c r="N25" s="361"/>
      <c r="O25" s="361"/>
    </row>
    <row r="26" spans="1:15" s="62" customFormat="1" ht="12.75">
      <c r="A26" s="550">
        <v>638</v>
      </c>
      <c r="B26" s="551"/>
      <c r="C26" s="551" t="s">
        <v>198</v>
      </c>
      <c r="D26" s="552">
        <f>SUM(D27:D28)</f>
        <v>0</v>
      </c>
      <c r="E26" s="552">
        <f>SUM(E27:E28)</f>
        <v>1400000</v>
      </c>
      <c r="F26" s="553"/>
      <c r="G26" s="553"/>
      <c r="H26" s="599">
        <v>0</v>
      </c>
      <c r="L26" s="53"/>
      <c r="M26" s="361"/>
      <c r="N26" s="361"/>
      <c r="O26" s="361"/>
    </row>
    <row r="27" spans="1:18" s="53" customFormat="1" ht="12.75">
      <c r="A27" s="177"/>
      <c r="B27" s="504">
        <v>63821</v>
      </c>
      <c r="C27" s="179" t="s">
        <v>203</v>
      </c>
      <c r="D27" s="503">
        <v>0</v>
      </c>
      <c r="E27" s="503">
        <v>900000</v>
      </c>
      <c r="F27" s="180"/>
      <c r="G27" s="180"/>
      <c r="H27" s="455">
        <v>0</v>
      </c>
      <c r="K27" s="538">
        <f>SUM(E10+E30+E32+E35+E37)</f>
        <v>585800</v>
      </c>
      <c r="L27" s="62"/>
      <c r="M27" s="362">
        <f>SUM(E47+E33)</f>
        <v>494300</v>
      </c>
      <c r="N27" s="362">
        <f>SUM(E44+E34+E40)</f>
        <v>618800</v>
      </c>
      <c r="O27" s="362">
        <f>SUM(E15)</f>
        <v>3264000</v>
      </c>
      <c r="P27" s="538">
        <f>SUM(E55)</f>
        <v>141100</v>
      </c>
      <c r="R27" s="360">
        <f>SUM(E61)</f>
        <v>400000</v>
      </c>
    </row>
    <row r="28" spans="1:18" s="53" customFormat="1" ht="12.75">
      <c r="A28" s="177"/>
      <c r="B28" s="504">
        <v>63822</v>
      </c>
      <c r="C28" s="179" t="s">
        <v>204</v>
      </c>
      <c r="D28" s="503">
        <v>0</v>
      </c>
      <c r="E28" s="503">
        <v>500000</v>
      </c>
      <c r="F28" s="180"/>
      <c r="G28" s="180"/>
      <c r="H28" s="455">
        <v>0</v>
      </c>
      <c r="K28" s="538"/>
      <c r="L28" s="62"/>
      <c r="M28" s="362"/>
      <c r="N28" s="362"/>
      <c r="O28" s="362"/>
      <c r="P28" s="538"/>
      <c r="R28" s="360"/>
    </row>
    <row r="29" spans="1:8" s="3" customFormat="1" ht="13.5" thickBot="1">
      <c r="A29" s="152">
        <v>64</v>
      </c>
      <c r="B29" s="153"/>
      <c r="C29" s="501" t="s">
        <v>2</v>
      </c>
      <c r="D29" s="502">
        <f>SUM(D30,D31)</f>
        <v>481990</v>
      </c>
      <c r="E29" s="502">
        <f>SUM(E30,E31)</f>
        <v>487250</v>
      </c>
      <c r="F29" s="336">
        <v>492600</v>
      </c>
      <c r="G29" s="336">
        <v>453000</v>
      </c>
      <c r="H29" s="457">
        <f t="shared" si="0"/>
        <v>101.09130894831844</v>
      </c>
    </row>
    <row r="30" spans="1:11" s="4" customFormat="1" ht="12.75">
      <c r="A30" s="206">
        <v>641</v>
      </c>
      <c r="B30" s="188"/>
      <c r="C30" s="189" t="s">
        <v>51</v>
      </c>
      <c r="D30" s="201">
        <v>3620</v>
      </c>
      <c r="E30" s="201">
        <v>3650</v>
      </c>
      <c r="F30" s="191"/>
      <c r="G30" s="191"/>
      <c r="H30" s="452">
        <f t="shared" si="0"/>
        <v>100.82872928176796</v>
      </c>
      <c r="K30" s="539">
        <f>SUM(K27:R27)</f>
        <v>5504000</v>
      </c>
    </row>
    <row r="31" spans="1:8" ht="12.75">
      <c r="A31" s="207">
        <v>642</v>
      </c>
      <c r="B31" s="208"/>
      <c r="C31" s="209" t="s">
        <v>52</v>
      </c>
      <c r="D31" s="210">
        <f>SUM(D32:D35)</f>
        <v>478370</v>
      </c>
      <c r="E31" s="210">
        <f>SUM(E32:E35)</f>
        <v>483600</v>
      </c>
      <c r="F31" s="13"/>
      <c r="G31" s="13"/>
      <c r="H31" s="458">
        <f t="shared" si="0"/>
        <v>101.09329598427993</v>
      </c>
    </row>
    <row r="32" spans="1:8" s="4" customFormat="1" ht="12.75">
      <c r="A32" s="211">
        <v>6421</v>
      </c>
      <c r="B32" s="195"/>
      <c r="C32" s="212" t="s">
        <v>108</v>
      </c>
      <c r="D32" s="203">
        <v>8300</v>
      </c>
      <c r="E32" s="202">
        <v>8500</v>
      </c>
      <c r="F32" s="203"/>
      <c r="G32" s="203"/>
      <c r="H32" s="455">
        <f t="shared" si="0"/>
        <v>102.40963855421687</v>
      </c>
    </row>
    <row r="33" spans="1:8" s="4" customFormat="1" ht="12.75">
      <c r="A33" s="211">
        <v>6422</v>
      </c>
      <c r="B33" s="213"/>
      <c r="C33" s="212" t="s">
        <v>95</v>
      </c>
      <c r="D33" s="203">
        <v>446000</v>
      </c>
      <c r="E33" s="202">
        <v>450000</v>
      </c>
      <c r="F33" s="203"/>
      <c r="G33" s="203"/>
      <c r="H33" s="455">
        <f t="shared" si="0"/>
        <v>100.89686098654708</v>
      </c>
    </row>
    <row r="34" spans="1:8" s="4" customFormat="1" ht="12.75">
      <c r="A34" s="211">
        <v>6423</v>
      </c>
      <c r="B34" s="214"/>
      <c r="C34" s="214" t="s">
        <v>182</v>
      </c>
      <c r="D34" s="204">
        <v>70</v>
      </c>
      <c r="E34" s="202">
        <v>100</v>
      </c>
      <c r="F34" s="204"/>
      <c r="G34" s="204"/>
      <c r="H34" s="459">
        <f t="shared" si="0"/>
        <v>142.85714285714286</v>
      </c>
    </row>
    <row r="35" spans="1:8" ht="14.25" customHeight="1">
      <c r="A35" s="211">
        <v>6429</v>
      </c>
      <c r="B35" s="214"/>
      <c r="C35" s="214" t="s">
        <v>205</v>
      </c>
      <c r="D35" s="204">
        <v>24000</v>
      </c>
      <c r="E35" s="202">
        <v>25000</v>
      </c>
      <c r="F35" s="204"/>
      <c r="G35" s="204"/>
      <c r="H35" s="459">
        <f t="shared" si="0"/>
        <v>104.16666666666667</v>
      </c>
    </row>
    <row r="36" spans="1:11" ht="36.75" thickBot="1">
      <c r="A36" s="152">
        <v>65</v>
      </c>
      <c r="B36" s="153"/>
      <c r="C36" s="154" t="s">
        <v>183</v>
      </c>
      <c r="D36" s="155">
        <f>SUM(D37,D40,D44)</f>
        <v>552700</v>
      </c>
      <c r="E36" s="155">
        <f>SUM(E37,E40,E44)</f>
        <v>740700</v>
      </c>
      <c r="F36" s="559">
        <v>749000</v>
      </c>
      <c r="G36" s="559">
        <v>755000</v>
      </c>
      <c r="H36" s="457">
        <f t="shared" si="0"/>
        <v>134.014836258368</v>
      </c>
      <c r="K36" s="522"/>
    </row>
    <row r="37" spans="1:8" ht="12.75">
      <c r="A37" s="184">
        <v>651</v>
      </c>
      <c r="B37" s="77"/>
      <c r="C37" s="149" t="s">
        <v>104</v>
      </c>
      <c r="D37" s="78">
        <f>SUM(D38:D39)</f>
        <v>120500</v>
      </c>
      <c r="E37" s="514">
        <f>SUM(E38:E39)</f>
        <v>122000</v>
      </c>
      <c r="F37" s="79"/>
      <c r="G37" s="79"/>
      <c r="H37" s="454">
        <f t="shared" si="0"/>
        <v>101.2448132780083</v>
      </c>
    </row>
    <row r="38" spans="1:8" ht="12.75" customHeight="1">
      <c r="A38" s="308"/>
      <c r="B38" s="228">
        <v>6512</v>
      </c>
      <c r="C38" s="229" t="s">
        <v>153</v>
      </c>
      <c r="D38" s="515">
        <v>2000</v>
      </c>
      <c r="E38" s="515">
        <v>2000</v>
      </c>
      <c r="F38" s="230"/>
      <c r="G38" s="230"/>
      <c r="H38" s="485">
        <f>E38/D38*100</f>
        <v>100</v>
      </c>
    </row>
    <row r="39" spans="1:8" s="1" customFormat="1" ht="12.75" customHeight="1">
      <c r="A39" s="308"/>
      <c r="B39" s="228">
        <v>65148</v>
      </c>
      <c r="C39" s="229" t="s">
        <v>123</v>
      </c>
      <c r="D39" s="515">
        <v>118500</v>
      </c>
      <c r="E39" s="515">
        <v>120000</v>
      </c>
      <c r="F39" s="230"/>
      <c r="G39" s="230"/>
      <c r="H39" s="485">
        <f t="shared" si="0"/>
        <v>101.26582278481013</v>
      </c>
    </row>
    <row r="40" spans="1:8" s="1" customFormat="1" ht="12.75" customHeight="1">
      <c r="A40" s="207">
        <v>652</v>
      </c>
      <c r="B40" s="12"/>
      <c r="C40" s="54" t="s">
        <v>53</v>
      </c>
      <c r="D40" s="61">
        <f>SUM(D41:D43)</f>
        <v>99700</v>
      </c>
      <c r="E40" s="516">
        <f>SUM(E41:E43)</f>
        <v>101700</v>
      </c>
      <c r="F40" s="11"/>
      <c r="G40" s="11"/>
      <c r="H40" s="458">
        <f t="shared" si="0"/>
        <v>102.0060180541625</v>
      </c>
    </row>
    <row r="41" spans="1:8" s="1" customFormat="1" ht="12.75">
      <c r="A41" s="211">
        <v>6522</v>
      </c>
      <c r="B41" s="231"/>
      <c r="C41" s="232" t="s">
        <v>119</v>
      </c>
      <c r="D41" s="203">
        <v>1700</v>
      </c>
      <c r="E41" s="202">
        <v>1700</v>
      </c>
      <c r="F41" s="194"/>
      <c r="G41" s="194"/>
      <c r="H41" s="455">
        <f t="shared" si="0"/>
        <v>100</v>
      </c>
    </row>
    <row r="42" spans="1:8" s="1" customFormat="1" ht="12.75">
      <c r="A42" s="211">
        <v>6524</v>
      </c>
      <c r="B42" s="233"/>
      <c r="C42" s="232" t="s">
        <v>4</v>
      </c>
      <c r="D42" s="234">
        <v>87500</v>
      </c>
      <c r="E42" s="202">
        <v>90000</v>
      </c>
      <c r="F42" s="234"/>
      <c r="G42" s="234"/>
      <c r="H42" s="460">
        <f aca="true" t="shared" si="1" ref="H42:H49">E42/D42*100</f>
        <v>102.85714285714285</v>
      </c>
    </row>
    <row r="43" spans="1:8" s="1" customFormat="1" ht="12.75">
      <c r="A43" s="309">
        <v>6526</v>
      </c>
      <c r="B43" s="235"/>
      <c r="C43" s="236" t="s">
        <v>5</v>
      </c>
      <c r="D43" s="237">
        <v>10500</v>
      </c>
      <c r="E43" s="517">
        <v>10000</v>
      </c>
      <c r="F43" s="237"/>
      <c r="G43" s="237"/>
      <c r="H43" s="461">
        <f t="shared" si="1"/>
        <v>95.23809523809523</v>
      </c>
    </row>
    <row r="44" spans="1:8" s="1" customFormat="1" ht="12.75">
      <c r="A44" s="207">
        <v>653</v>
      </c>
      <c r="B44" s="12"/>
      <c r="C44" s="54" t="s">
        <v>120</v>
      </c>
      <c r="D44" s="61">
        <f>SUM(D45:D46)</f>
        <v>332500</v>
      </c>
      <c r="E44" s="210">
        <f>SUM(E45:E46)</f>
        <v>517000</v>
      </c>
      <c r="F44" s="158"/>
      <c r="G44" s="158"/>
      <c r="H44" s="484">
        <f t="shared" si="1"/>
        <v>155.48872180451127</v>
      </c>
    </row>
    <row r="45" spans="1:8" s="1" customFormat="1" ht="12.75">
      <c r="A45" s="211"/>
      <c r="B45" s="233">
        <v>65311</v>
      </c>
      <c r="C45" s="232" t="s">
        <v>121</v>
      </c>
      <c r="D45" s="234">
        <v>16500</v>
      </c>
      <c r="E45" s="202">
        <v>17000</v>
      </c>
      <c r="F45" s="234"/>
      <c r="G45" s="234"/>
      <c r="H45" s="461">
        <f t="shared" si="1"/>
        <v>103.03030303030303</v>
      </c>
    </row>
    <row r="46" spans="1:8" s="1" customFormat="1" ht="13.5" customHeight="1">
      <c r="A46" s="211"/>
      <c r="B46" s="233">
        <v>65321</v>
      </c>
      <c r="C46" s="232" t="s">
        <v>122</v>
      </c>
      <c r="D46" s="234">
        <v>316000</v>
      </c>
      <c r="E46" s="202">
        <v>500000</v>
      </c>
      <c r="F46" s="234"/>
      <c r="G46" s="234"/>
      <c r="H46" s="460">
        <f t="shared" si="1"/>
        <v>158.22784810126583</v>
      </c>
    </row>
    <row r="47" spans="1:8" s="1" customFormat="1" ht="25.5" customHeight="1">
      <c r="A47" s="392">
        <v>66</v>
      </c>
      <c r="B47" s="81"/>
      <c r="C47" s="82" t="s">
        <v>184</v>
      </c>
      <c r="D47" s="83">
        <f>SUM(D48:D49)</f>
        <v>42100</v>
      </c>
      <c r="E47" s="518">
        <f>SUM(E48:E49)</f>
        <v>44300</v>
      </c>
      <c r="F47" s="85">
        <v>44000</v>
      </c>
      <c r="G47" s="85">
        <v>44400</v>
      </c>
      <c r="H47" s="462">
        <f t="shared" si="1"/>
        <v>105.22565320665083</v>
      </c>
    </row>
    <row r="48" spans="1:8" ht="24" customHeight="1">
      <c r="A48" s="242"/>
      <c r="B48" s="213">
        <v>661</v>
      </c>
      <c r="C48" s="558" t="s">
        <v>185</v>
      </c>
      <c r="D48" s="202">
        <v>2100</v>
      </c>
      <c r="E48" s="202">
        <v>2300</v>
      </c>
      <c r="F48" s="245"/>
      <c r="G48" s="245"/>
      <c r="H48" s="460">
        <f t="shared" si="1"/>
        <v>109.52380952380953</v>
      </c>
    </row>
    <row r="49" spans="1:8" s="507" customFormat="1" ht="25.5" customHeight="1">
      <c r="A49" s="242"/>
      <c r="B49" s="233">
        <v>661</v>
      </c>
      <c r="C49" s="558" t="s">
        <v>186</v>
      </c>
      <c r="D49" s="202">
        <v>40000</v>
      </c>
      <c r="E49" s="202">
        <v>42000</v>
      </c>
      <c r="F49" s="245"/>
      <c r="G49" s="245"/>
      <c r="H49" s="460">
        <f t="shared" si="1"/>
        <v>105</v>
      </c>
    </row>
    <row r="50" spans="1:8" ht="12.75">
      <c r="A50" s="392">
        <v>68</v>
      </c>
      <c r="B50" s="81"/>
      <c r="C50" s="82" t="s">
        <v>166</v>
      </c>
      <c r="D50" s="519">
        <f>SUM(D51)</f>
        <v>0</v>
      </c>
      <c r="E50" s="519">
        <f>SUM(E51)</f>
        <v>0</v>
      </c>
      <c r="F50" s="519">
        <f>SUM(F51)</f>
        <v>0</v>
      </c>
      <c r="G50" s="519">
        <f>SUM(G51)</f>
        <v>0</v>
      </c>
      <c r="H50" s="506">
        <v>0</v>
      </c>
    </row>
    <row r="51" spans="1:8" ht="12.75">
      <c r="A51" s="242">
        <v>683</v>
      </c>
      <c r="B51" s="231"/>
      <c r="C51" s="243" t="s">
        <v>167</v>
      </c>
      <c r="D51" s="244"/>
      <c r="E51" s="244">
        <f>SUM(E52)</f>
        <v>0</v>
      </c>
      <c r="F51" s="245"/>
      <c r="G51" s="245"/>
      <c r="H51" s="460">
        <v>0</v>
      </c>
    </row>
    <row r="52" spans="1:8" ht="12.75">
      <c r="A52" s="242"/>
      <c r="B52" s="231">
        <v>68311</v>
      </c>
      <c r="C52" s="243" t="s">
        <v>168</v>
      </c>
      <c r="D52" s="244"/>
      <c r="E52" s="205">
        <v>0</v>
      </c>
      <c r="F52" s="245"/>
      <c r="G52" s="245"/>
      <c r="H52" s="460">
        <v>0</v>
      </c>
    </row>
    <row r="53" spans="1:8" ht="15.75">
      <c r="A53" s="630" t="s">
        <v>58</v>
      </c>
      <c r="B53" s="631"/>
      <c r="C53" s="631"/>
      <c r="D53" s="375"/>
      <c r="E53" s="376"/>
      <c r="F53" s="173"/>
      <c r="G53" s="173"/>
      <c r="H53" s="463"/>
    </row>
    <row r="54" spans="1:8" s="4" customFormat="1" ht="22.5" customHeight="1" thickBot="1">
      <c r="A54" s="88" t="s">
        <v>46</v>
      </c>
      <c r="B54" s="88"/>
      <c r="C54" s="89" t="s">
        <v>62</v>
      </c>
      <c r="D54" s="33" t="s">
        <v>161</v>
      </c>
      <c r="E54" s="33" t="s">
        <v>195</v>
      </c>
      <c r="F54" s="32" t="s">
        <v>162</v>
      </c>
      <c r="G54" s="32" t="s">
        <v>196</v>
      </c>
      <c r="H54" s="32" t="s">
        <v>197</v>
      </c>
    </row>
    <row r="55" spans="1:8" ht="21" customHeight="1">
      <c r="A55" s="90">
        <v>7</v>
      </c>
      <c r="B55" s="91"/>
      <c r="C55" s="92" t="s">
        <v>8</v>
      </c>
      <c r="D55" s="93">
        <f>D56+D58</f>
        <v>193100</v>
      </c>
      <c r="E55" s="93">
        <f>E56+E58</f>
        <v>141100</v>
      </c>
      <c r="F55" s="94">
        <f>SUM(F56)</f>
        <v>141100</v>
      </c>
      <c r="G55" s="94">
        <f>SUM(G56)</f>
        <v>141100</v>
      </c>
      <c r="H55" s="464">
        <f>E55/D55*100</f>
        <v>73.07094769549455</v>
      </c>
    </row>
    <row r="56" spans="1:12" ht="24.75" thickBot="1">
      <c r="A56" s="96">
        <v>71</v>
      </c>
      <c r="B56" s="97"/>
      <c r="C56" s="98" t="s">
        <v>187</v>
      </c>
      <c r="D56" s="99">
        <f>SUM(D57)</f>
        <v>141100</v>
      </c>
      <c r="E56" s="100">
        <f>SUM(E57)</f>
        <v>141100</v>
      </c>
      <c r="F56" s="101">
        <v>141100</v>
      </c>
      <c r="G56" s="101">
        <v>141100</v>
      </c>
      <c r="H56" s="465">
        <f>E56/D56*100</f>
        <v>100</v>
      </c>
      <c r="L56" t="s">
        <v>142</v>
      </c>
    </row>
    <row r="57" spans="1:8" ht="23.25" customHeight="1">
      <c r="A57" s="560">
        <v>711</v>
      </c>
      <c r="B57" s="228"/>
      <c r="C57" s="561" t="s">
        <v>188</v>
      </c>
      <c r="D57" s="562">
        <v>141100</v>
      </c>
      <c r="E57" s="562">
        <v>141100</v>
      </c>
      <c r="F57" s="562"/>
      <c r="G57" s="562"/>
      <c r="H57" s="466">
        <f>E57/D57*100</f>
        <v>100</v>
      </c>
    </row>
    <row r="58" spans="1:8" ht="24.75" thickBot="1">
      <c r="A58" s="96">
        <v>72</v>
      </c>
      <c r="B58" s="97"/>
      <c r="C58" s="98" t="s">
        <v>189</v>
      </c>
      <c r="D58" s="526">
        <f>SUM(D59)</f>
        <v>52000</v>
      </c>
      <c r="E58" s="526">
        <f>SUM(E59)</f>
        <v>0</v>
      </c>
      <c r="F58" s="526">
        <f>SUM(F59)</f>
        <v>0</v>
      </c>
      <c r="G58" s="526">
        <f>SUM(G59)</f>
        <v>0</v>
      </c>
      <c r="H58" s="596">
        <f>E58/D58*100</f>
        <v>0</v>
      </c>
    </row>
    <row r="59" spans="1:8" s="4" customFormat="1" ht="16.5" customHeight="1">
      <c r="A59" s="213">
        <v>723</v>
      </c>
      <c r="B59" s="233">
        <v>7231</v>
      </c>
      <c r="C59" s="233" t="s">
        <v>170</v>
      </c>
      <c r="D59" s="563">
        <v>52000</v>
      </c>
      <c r="E59" s="563">
        <v>0</v>
      </c>
      <c r="F59" s="563"/>
      <c r="G59" s="563"/>
      <c r="H59" s="466">
        <f>E59/D59*100</f>
        <v>0</v>
      </c>
    </row>
    <row r="60" spans="1:8" s="4" customFormat="1" ht="16.5" thickBot="1">
      <c r="A60" s="650" t="s">
        <v>159</v>
      </c>
      <c r="B60" s="651"/>
      <c r="C60" s="651"/>
      <c r="D60" s="651"/>
      <c r="E60" s="379"/>
      <c r="F60" s="174"/>
      <c r="G60" s="174"/>
      <c r="H60" s="467"/>
    </row>
    <row r="61" spans="1:8" s="4" customFormat="1" ht="16.5" thickBot="1">
      <c r="A61" s="310">
        <v>8</v>
      </c>
      <c r="B61" s="103"/>
      <c r="C61" s="104" t="s">
        <v>83</v>
      </c>
      <c r="D61" s="105">
        <f>SUM(D62)</f>
        <v>0</v>
      </c>
      <c r="E61" s="106">
        <f>SUM(E62)</f>
        <v>400000</v>
      </c>
      <c r="F61" s="107">
        <f>SUM(F62)</f>
        <v>300000</v>
      </c>
      <c r="G61" s="107">
        <f>G62</f>
        <v>300000</v>
      </c>
      <c r="H61" s="598">
        <v>0</v>
      </c>
    </row>
    <row r="62" spans="1:8" s="4" customFormat="1" ht="13.5" customHeight="1" thickBot="1">
      <c r="A62" s="311">
        <v>84</v>
      </c>
      <c r="B62" s="109"/>
      <c r="C62" s="110" t="s">
        <v>84</v>
      </c>
      <c r="D62" s="111">
        <f>SUM(D63)</f>
        <v>0</v>
      </c>
      <c r="E62" s="112">
        <f>SUM(E63)</f>
        <v>400000</v>
      </c>
      <c r="F62" s="72">
        <v>300000</v>
      </c>
      <c r="G62" s="72">
        <v>300000</v>
      </c>
      <c r="H62" s="468">
        <v>0</v>
      </c>
    </row>
    <row r="63" spans="1:8" ht="14.25" customHeight="1">
      <c r="A63" s="312">
        <v>844</v>
      </c>
      <c r="B63" s="248"/>
      <c r="C63" s="249" t="s">
        <v>85</v>
      </c>
      <c r="D63" s="250">
        <v>0</v>
      </c>
      <c r="E63" s="250">
        <v>400000</v>
      </c>
      <c r="F63" s="251"/>
      <c r="G63" s="251"/>
      <c r="H63" s="466">
        <v>0</v>
      </c>
    </row>
    <row r="64" spans="1:8" ht="10.5" customHeight="1">
      <c r="A64" s="580">
        <v>922</v>
      </c>
      <c r="B64" s="584">
        <v>9222</v>
      </c>
      <c r="C64" s="581" t="s">
        <v>215</v>
      </c>
      <c r="D64" s="582"/>
      <c r="E64" s="582">
        <v>422000</v>
      </c>
      <c r="F64" s="582"/>
      <c r="G64" s="583"/>
      <c r="H64" s="466">
        <v>0</v>
      </c>
    </row>
    <row r="65" spans="1:66" s="334" customFormat="1" ht="6" customHeight="1" thickBot="1">
      <c r="A65" s="216"/>
      <c r="B65" s="216"/>
      <c r="C65" s="217"/>
      <c r="D65" s="218"/>
      <c r="E65" s="219"/>
      <c r="F65" s="220"/>
      <c r="G65" s="220"/>
      <c r="H65" s="469"/>
      <c r="I65" s="527"/>
      <c r="J65" s="527"/>
      <c r="K65" s="527"/>
      <c r="L65" s="527"/>
      <c r="M65" s="527"/>
      <c r="N65" s="527"/>
      <c r="O65" s="527"/>
      <c r="P65" s="527"/>
      <c r="Q65" s="527"/>
      <c r="R65" s="527"/>
      <c r="S65" s="527"/>
      <c r="T65" s="527"/>
      <c r="U65" s="527"/>
      <c r="V65" s="527"/>
      <c r="W65" s="527"/>
      <c r="X65" s="527"/>
      <c r="Y65" s="527"/>
      <c r="Z65" s="527"/>
      <c r="AA65" s="527"/>
      <c r="AB65" s="527"/>
      <c r="AC65" s="527"/>
      <c r="AD65" s="527"/>
      <c r="AE65" s="527"/>
      <c r="AF65" s="527"/>
      <c r="AG65" s="527"/>
      <c r="AH65" s="527"/>
      <c r="AI65" s="527"/>
      <c r="AJ65" s="527"/>
      <c r="AK65" s="527"/>
      <c r="AL65" s="527"/>
      <c r="AM65" s="527"/>
      <c r="AN65" s="527"/>
      <c r="AO65" s="527"/>
      <c r="AP65" s="527"/>
      <c r="AQ65" s="527"/>
      <c r="AR65" s="527"/>
      <c r="AS65" s="527"/>
      <c r="AT65" s="527"/>
      <c r="AU65" s="527"/>
      <c r="AV65" s="527"/>
      <c r="AW65" s="527"/>
      <c r="AX65" s="527"/>
      <c r="AY65" s="527"/>
      <c r="AZ65" s="527"/>
      <c r="BA65" s="527"/>
      <c r="BB65" s="527"/>
      <c r="BC65" s="527"/>
      <c r="BD65" s="527"/>
      <c r="BE65" s="527"/>
      <c r="BF65" s="527"/>
      <c r="BG65" s="527"/>
      <c r="BH65" s="527"/>
      <c r="BI65" s="527"/>
      <c r="BJ65" s="527"/>
      <c r="BK65" s="527"/>
      <c r="BL65" s="527"/>
      <c r="BM65" s="527"/>
      <c r="BN65" s="527"/>
    </row>
    <row r="66" spans="1:8" s="1" customFormat="1" ht="15" customHeight="1" thickBot="1">
      <c r="A66" s="564" t="s">
        <v>96</v>
      </c>
      <c r="B66" s="528"/>
      <c r="C66" s="529"/>
      <c r="D66" s="530">
        <f>D9+D55+D61</f>
        <v>3580420</v>
      </c>
      <c r="E66" s="530">
        <f>E9+E55+E61+E64</f>
        <v>5926000</v>
      </c>
      <c r="F66" s="530">
        <f>F9+F55+F61+F64</f>
        <v>5961700</v>
      </c>
      <c r="G66" s="530">
        <f>G9+G55+G61+G64</f>
        <v>6635500</v>
      </c>
      <c r="H66" s="531">
        <f>E66/D66*100</f>
        <v>165.5113087291435</v>
      </c>
    </row>
    <row r="67" spans="1:8" s="1" customFormat="1" ht="4.5" customHeight="1">
      <c r="A67" s="254"/>
      <c r="B67" s="9"/>
      <c r="C67" s="9"/>
      <c r="D67" s="255"/>
      <c r="E67" s="256"/>
      <c r="F67" s="257"/>
      <c r="G67" s="257"/>
      <c r="H67" s="470"/>
    </row>
    <row r="68" spans="1:8" ht="20.25" customHeight="1">
      <c r="A68" s="632" t="s">
        <v>59</v>
      </c>
      <c r="B68" s="633"/>
      <c r="C68" s="633"/>
      <c r="D68" s="377"/>
      <c r="E68" s="378"/>
      <c r="F68" s="253"/>
      <c r="G68" s="253"/>
      <c r="H68" s="471"/>
    </row>
    <row r="69" spans="1:13" s="4" customFormat="1" ht="12.75">
      <c r="A69" s="10"/>
      <c r="B69" s="10"/>
      <c r="C69" s="27"/>
      <c r="D69" s="19"/>
      <c r="E69" s="10"/>
      <c r="F69" s="14"/>
      <c r="G69" s="14"/>
      <c r="H69" s="472"/>
      <c r="M69" s="4" t="s">
        <v>142</v>
      </c>
    </row>
    <row r="70" spans="1:8" s="4" customFormat="1" ht="24">
      <c r="A70" s="15" t="s">
        <v>46</v>
      </c>
      <c r="B70" s="15" t="s">
        <v>82</v>
      </c>
      <c r="C70" s="28" t="s">
        <v>61</v>
      </c>
      <c r="D70" s="33" t="s">
        <v>161</v>
      </c>
      <c r="E70" s="33" t="s">
        <v>195</v>
      </c>
      <c r="F70" s="32" t="s">
        <v>162</v>
      </c>
      <c r="G70" s="32" t="s">
        <v>196</v>
      </c>
      <c r="H70" s="32" t="s">
        <v>197</v>
      </c>
    </row>
    <row r="71" spans="1:8" s="4" customFormat="1" ht="15.75" thickBot="1">
      <c r="A71" s="113">
        <v>3</v>
      </c>
      <c r="B71" s="114"/>
      <c r="C71" s="115" t="s">
        <v>10</v>
      </c>
      <c r="D71" s="116">
        <f>SUM(D72,D82,D117,D122,D124,D126,D130)</f>
        <v>2657970</v>
      </c>
      <c r="E71" s="116">
        <f>SUM(E72,E82,E117,E122,E124,E126,E130)</f>
        <v>2045500</v>
      </c>
      <c r="F71" s="117">
        <f>F72+F82+F117+F122+F124+F126+F130</f>
        <v>2092950</v>
      </c>
      <c r="G71" s="117">
        <f>G72+G82+G117+G122+G124+G126+G130</f>
        <v>2227000</v>
      </c>
      <c r="H71" s="473">
        <f aca="true" t="shared" si="2" ref="H71:H81">E71/D71*100</f>
        <v>76.95722675575722</v>
      </c>
    </row>
    <row r="72" spans="1:8" s="4" customFormat="1" ht="13.5" thickBot="1">
      <c r="A72" s="119">
        <v>31</v>
      </c>
      <c r="B72" s="120"/>
      <c r="C72" s="121" t="s">
        <v>11</v>
      </c>
      <c r="D72" s="74">
        <f>SUM(D73,D77,D78)</f>
        <v>931600</v>
      </c>
      <c r="E72" s="122">
        <f>SUM(E73,E77,E78)</f>
        <v>912750</v>
      </c>
      <c r="F72" s="123">
        <v>914000</v>
      </c>
      <c r="G72" s="123">
        <v>920000</v>
      </c>
      <c r="H72" s="474">
        <f t="shared" si="2"/>
        <v>97.97659939888365</v>
      </c>
    </row>
    <row r="73" spans="1:8" s="4" customFormat="1" ht="12.75">
      <c r="A73" s="313">
        <v>311</v>
      </c>
      <c r="B73" s="260"/>
      <c r="C73" s="261" t="s">
        <v>12</v>
      </c>
      <c r="D73" s="306">
        <f>SUM(D74:D76)</f>
        <v>778150</v>
      </c>
      <c r="E73" s="306">
        <f>SUM(E74:E76)</f>
        <v>763350</v>
      </c>
      <c r="F73" s="262"/>
      <c r="G73" s="262"/>
      <c r="H73" s="591">
        <f t="shared" si="2"/>
        <v>98.09805307460002</v>
      </c>
    </row>
    <row r="74" spans="1:8" s="4" customFormat="1" ht="12.75">
      <c r="A74" s="345">
        <v>3111101</v>
      </c>
      <c r="B74" s="341"/>
      <c r="C74" s="342" t="s">
        <v>154</v>
      </c>
      <c r="D74" s="500">
        <v>417500</v>
      </c>
      <c r="E74" s="343">
        <v>397000</v>
      </c>
      <c r="F74" s="344"/>
      <c r="G74" s="344"/>
      <c r="H74" s="592">
        <f t="shared" si="2"/>
        <v>95.08982035928145</v>
      </c>
    </row>
    <row r="75" spans="1:8" s="4" customFormat="1" ht="12.75">
      <c r="A75" s="345">
        <v>3111102</v>
      </c>
      <c r="B75" s="341"/>
      <c r="C75" s="342" t="s">
        <v>144</v>
      </c>
      <c r="D75" s="500">
        <v>58500</v>
      </c>
      <c r="E75" s="343">
        <v>63350</v>
      </c>
      <c r="F75" s="344"/>
      <c r="G75" s="344"/>
      <c r="H75" s="592">
        <f t="shared" si="2"/>
        <v>108.29059829059828</v>
      </c>
    </row>
    <row r="76" spans="1:8" s="4" customFormat="1" ht="12.75">
      <c r="A76" s="345">
        <v>3111103</v>
      </c>
      <c r="B76" s="341"/>
      <c r="C76" s="342" t="s">
        <v>211</v>
      </c>
      <c r="D76" s="500">
        <v>302150</v>
      </c>
      <c r="E76" s="343">
        <v>303000</v>
      </c>
      <c r="F76" s="344"/>
      <c r="G76" s="344"/>
      <c r="H76" s="592">
        <f t="shared" si="2"/>
        <v>100.2813172265431</v>
      </c>
    </row>
    <row r="77" spans="1:13" ht="12.75">
      <c r="A77" s="314">
        <v>312</v>
      </c>
      <c r="B77" s="264"/>
      <c r="C77" s="265" t="s">
        <v>13</v>
      </c>
      <c r="D77" s="266">
        <v>19600</v>
      </c>
      <c r="E77" s="266">
        <v>18100</v>
      </c>
      <c r="F77" s="267"/>
      <c r="G77" s="267"/>
      <c r="H77" s="460">
        <f t="shared" si="2"/>
        <v>92.3469387755102</v>
      </c>
      <c r="K77" s="4"/>
      <c r="M77" s="4"/>
    </row>
    <row r="78" spans="1:13" ht="12.75">
      <c r="A78" s="314">
        <v>313</v>
      </c>
      <c r="B78" s="264"/>
      <c r="C78" s="265" t="s">
        <v>14</v>
      </c>
      <c r="D78" s="414">
        <f>SUM(D79:D81)</f>
        <v>133850</v>
      </c>
      <c r="E78" s="414">
        <f>SUM(E79:E81)</f>
        <v>131300</v>
      </c>
      <c r="F78" s="267"/>
      <c r="G78" s="267"/>
      <c r="H78" s="460">
        <f t="shared" si="2"/>
        <v>98.09488233096751</v>
      </c>
      <c r="K78" s="4"/>
      <c r="M78" s="4"/>
    </row>
    <row r="79" spans="1:13" ht="12.75">
      <c r="A79" s="570">
        <v>313</v>
      </c>
      <c r="B79" s="571"/>
      <c r="C79" s="572" t="s">
        <v>154</v>
      </c>
      <c r="D79" s="573">
        <v>71800</v>
      </c>
      <c r="E79" s="574">
        <v>68300</v>
      </c>
      <c r="F79" s="575"/>
      <c r="G79" s="575"/>
      <c r="H79" s="593">
        <f t="shared" si="2"/>
        <v>95.12534818941504</v>
      </c>
      <c r="K79" s="4"/>
      <c r="M79" s="4"/>
    </row>
    <row r="80" spans="1:13" ht="12.75">
      <c r="A80" s="345">
        <v>313</v>
      </c>
      <c r="B80" s="341"/>
      <c r="C80" s="342" t="s">
        <v>144</v>
      </c>
      <c r="D80" s="500">
        <v>10050</v>
      </c>
      <c r="E80" s="343">
        <v>10900</v>
      </c>
      <c r="F80" s="344"/>
      <c r="G80" s="344"/>
      <c r="H80" s="593">
        <f t="shared" si="2"/>
        <v>108.45771144278606</v>
      </c>
      <c r="K80" s="4"/>
      <c r="M80" s="4"/>
    </row>
    <row r="81" spans="1:11" ht="12.75">
      <c r="A81" s="345">
        <v>313</v>
      </c>
      <c r="B81" s="341"/>
      <c r="C81" s="342" t="s">
        <v>145</v>
      </c>
      <c r="D81" s="500">
        <v>52000</v>
      </c>
      <c r="E81" s="343">
        <v>52100</v>
      </c>
      <c r="F81" s="344"/>
      <c r="G81" s="344"/>
      <c r="H81" s="593">
        <f t="shared" si="2"/>
        <v>100.1923076923077</v>
      </c>
      <c r="K81" s="4"/>
    </row>
    <row r="82" spans="1:8" ht="13.5" thickBot="1">
      <c r="A82" s="430">
        <v>32</v>
      </c>
      <c r="B82" s="431"/>
      <c r="C82" s="432" t="s">
        <v>15</v>
      </c>
      <c r="D82" s="433">
        <f>SUM(D83,D87,D92,D102,D104)</f>
        <v>786800</v>
      </c>
      <c r="E82" s="433">
        <f>SUM(E83,E87,E92,E102,E104)</f>
        <v>802690</v>
      </c>
      <c r="F82" s="434">
        <v>778950</v>
      </c>
      <c r="G82" s="434">
        <v>800000</v>
      </c>
      <c r="H82" s="476">
        <f aca="true" t="shared" si="3" ref="H82:H117">E82/D82*100</f>
        <v>102.01957295373664</v>
      </c>
    </row>
    <row r="83" spans="1:8" ht="12.75">
      <c r="A83" s="316">
        <v>321</v>
      </c>
      <c r="B83" s="130"/>
      <c r="C83" s="131" t="s">
        <v>16</v>
      </c>
      <c r="D83" s="78">
        <f>SUM(D84:D86)</f>
        <v>12600</v>
      </c>
      <c r="E83" s="126">
        <f>SUM(E84:E86)</f>
        <v>13000</v>
      </c>
      <c r="F83" s="87"/>
      <c r="G83" s="87"/>
      <c r="H83" s="477">
        <f t="shared" si="3"/>
        <v>103.17460317460319</v>
      </c>
    </row>
    <row r="84" spans="1:8" s="3" customFormat="1" ht="14.25" customHeight="1">
      <c r="A84" s="317">
        <v>3211</v>
      </c>
      <c r="B84" s="272"/>
      <c r="C84" s="273" t="s">
        <v>17</v>
      </c>
      <c r="D84" s="499">
        <v>8000</v>
      </c>
      <c r="E84" s="275">
        <v>8000</v>
      </c>
      <c r="F84" s="267"/>
      <c r="G84" s="267"/>
      <c r="H84" s="460">
        <f t="shared" si="3"/>
        <v>100</v>
      </c>
    </row>
    <row r="85" spans="1:8" s="252" customFormat="1" ht="12.75">
      <c r="A85" s="317">
        <v>3212</v>
      </c>
      <c r="B85" s="272"/>
      <c r="C85" s="273" t="s">
        <v>107</v>
      </c>
      <c r="D85" s="499">
        <v>2300</v>
      </c>
      <c r="E85" s="275">
        <v>0</v>
      </c>
      <c r="F85" s="267"/>
      <c r="G85" s="267"/>
      <c r="H85" s="460">
        <f>E85/D85*100</f>
        <v>0</v>
      </c>
    </row>
    <row r="86" spans="1:8" ht="12.75">
      <c r="A86" s="317">
        <v>3213</v>
      </c>
      <c r="B86" s="272"/>
      <c r="C86" s="273" t="s">
        <v>18</v>
      </c>
      <c r="D86" s="499">
        <v>2300</v>
      </c>
      <c r="E86" s="275">
        <v>5000</v>
      </c>
      <c r="F86" s="267"/>
      <c r="G86" s="267"/>
      <c r="H86" s="460">
        <f t="shared" si="3"/>
        <v>217.39130434782606</v>
      </c>
    </row>
    <row r="87" spans="1:8" ht="12.75">
      <c r="A87" s="318">
        <v>322</v>
      </c>
      <c r="B87" s="16"/>
      <c r="C87" s="26" t="s">
        <v>19</v>
      </c>
      <c r="D87" s="23">
        <f>SUM(D88,D89,D90,D91)</f>
        <v>314000</v>
      </c>
      <c r="E87" s="17">
        <f>SUM(E88+E89+E90+E91)</f>
        <v>293000</v>
      </c>
      <c r="F87" s="39"/>
      <c r="G87" s="39"/>
      <c r="H87" s="478">
        <f t="shared" si="3"/>
        <v>93.31210191082803</v>
      </c>
    </row>
    <row r="88" spans="1:8" s="4" customFormat="1" ht="13.5" customHeight="1">
      <c r="A88" s="317">
        <v>3221</v>
      </c>
      <c r="B88" s="272"/>
      <c r="C88" s="273" t="s">
        <v>98</v>
      </c>
      <c r="D88" s="499">
        <v>12000</v>
      </c>
      <c r="E88" s="275">
        <v>12000</v>
      </c>
      <c r="F88" s="267"/>
      <c r="G88" s="267"/>
      <c r="H88" s="460">
        <f t="shared" si="3"/>
        <v>100</v>
      </c>
    </row>
    <row r="89" spans="1:8" s="1" customFormat="1" ht="14.25" customHeight="1">
      <c r="A89" s="317">
        <v>3223</v>
      </c>
      <c r="B89" s="272"/>
      <c r="C89" s="273" t="s">
        <v>116</v>
      </c>
      <c r="D89" s="499">
        <v>226000</v>
      </c>
      <c r="E89" s="275">
        <v>226000</v>
      </c>
      <c r="F89" s="267"/>
      <c r="G89" s="267"/>
      <c r="H89" s="460">
        <f t="shared" si="3"/>
        <v>100</v>
      </c>
    </row>
    <row r="90" spans="1:8" s="4" customFormat="1" ht="12.75">
      <c r="A90" s="317">
        <v>3224</v>
      </c>
      <c r="B90" s="276"/>
      <c r="C90" s="273" t="s">
        <v>138</v>
      </c>
      <c r="D90" s="499">
        <v>40000</v>
      </c>
      <c r="E90" s="440">
        <v>40000</v>
      </c>
      <c r="F90" s="267" t="s">
        <v>142</v>
      </c>
      <c r="G90" s="267"/>
      <c r="H90" s="460">
        <f>E90/D90*100</f>
        <v>100</v>
      </c>
    </row>
    <row r="91" spans="1:8" s="4" customFormat="1" ht="12.75">
      <c r="A91" s="317">
        <v>3225</v>
      </c>
      <c r="B91" s="272"/>
      <c r="C91" s="273" t="s">
        <v>20</v>
      </c>
      <c r="D91" s="499">
        <v>36000</v>
      </c>
      <c r="E91" s="275">
        <v>15000</v>
      </c>
      <c r="F91" s="267"/>
      <c r="G91" s="267"/>
      <c r="H91" s="460">
        <f t="shared" si="3"/>
        <v>41.66666666666667</v>
      </c>
    </row>
    <row r="92" spans="1:8" s="7" customFormat="1" ht="15.75" customHeight="1">
      <c r="A92" s="318">
        <v>323</v>
      </c>
      <c r="B92" s="16"/>
      <c r="C92" s="26" t="s">
        <v>21</v>
      </c>
      <c r="D92" s="23">
        <f>SUM(D93:D101)</f>
        <v>305850</v>
      </c>
      <c r="E92" s="23">
        <f>SUM(E93:E101)</f>
        <v>324850</v>
      </c>
      <c r="F92" s="39"/>
      <c r="G92" s="39"/>
      <c r="H92" s="589">
        <f t="shared" si="3"/>
        <v>106.21219552068007</v>
      </c>
    </row>
    <row r="93" spans="1:8" s="259" customFormat="1" ht="15.75">
      <c r="A93" s="317">
        <v>3231</v>
      </c>
      <c r="B93" s="272"/>
      <c r="C93" s="273" t="s">
        <v>22</v>
      </c>
      <c r="D93" s="499">
        <v>22000</v>
      </c>
      <c r="E93" s="275">
        <v>22000</v>
      </c>
      <c r="F93" s="267"/>
      <c r="G93" s="267"/>
      <c r="H93" s="460">
        <f t="shared" si="3"/>
        <v>100</v>
      </c>
    </row>
    <row r="94" spans="1:8" s="7" customFormat="1" ht="15.75">
      <c r="A94" s="317">
        <v>3232</v>
      </c>
      <c r="B94" s="272"/>
      <c r="C94" s="273" t="s">
        <v>99</v>
      </c>
      <c r="D94" s="499">
        <v>206500</v>
      </c>
      <c r="E94" s="520">
        <v>200000</v>
      </c>
      <c r="F94" s="267"/>
      <c r="G94" s="267"/>
      <c r="H94" s="460">
        <f t="shared" si="3"/>
        <v>96.85230024213075</v>
      </c>
    </row>
    <row r="95" spans="1:8" s="7" customFormat="1" ht="15.75">
      <c r="A95" s="317">
        <v>3233</v>
      </c>
      <c r="B95" s="272"/>
      <c r="C95" s="273" t="s">
        <v>23</v>
      </c>
      <c r="D95" s="499">
        <v>7000</v>
      </c>
      <c r="E95" s="277">
        <v>7000</v>
      </c>
      <c r="F95" s="267"/>
      <c r="G95" s="267"/>
      <c r="H95" s="460">
        <f t="shared" si="3"/>
        <v>100</v>
      </c>
    </row>
    <row r="96" spans="1:8" s="8" customFormat="1" ht="15">
      <c r="A96" s="317">
        <v>3234</v>
      </c>
      <c r="B96" s="272"/>
      <c r="C96" s="273" t="s">
        <v>88</v>
      </c>
      <c r="D96" s="499">
        <v>22000</v>
      </c>
      <c r="E96" s="576">
        <v>22000</v>
      </c>
      <c r="F96" s="267"/>
      <c r="G96" s="267"/>
      <c r="H96" s="460">
        <f t="shared" si="3"/>
        <v>100</v>
      </c>
    </row>
    <row r="97" spans="1:8" s="259" customFormat="1" ht="15.75">
      <c r="A97" s="317">
        <v>3236</v>
      </c>
      <c r="B97" s="272"/>
      <c r="C97" s="273" t="s">
        <v>105</v>
      </c>
      <c r="D97" s="499">
        <v>0</v>
      </c>
      <c r="E97" s="277">
        <v>500</v>
      </c>
      <c r="F97" s="267"/>
      <c r="G97" s="267"/>
      <c r="H97" s="460">
        <v>0</v>
      </c>
    </row>
    <row r="98" spans="1:8" s="7" customFormat="1" ht="15.75">
      <c r="A98" s="319">
        <v>3237</v>
      </c>
      <c r="B98" s="272"/>
      <c r="C98" s="273" t="s">
        <v>24</v>
      </c>
      <c r="D98" s="499">
        <v>10000</v>
      </c>
      <c r="E98" s="576">
        <v>40000</v>
      </c>
      <c r="F98" s="234"/>
      <c r="G98" s="267"/>
      <c r="H98" s="460">
        <f t="shared" si="3"/>
        <v>400</v>
      </c>
    </row>
    <row r="99" spans="1:8" s="252" customFormat="1" ht="12.75">
      <c r="A99" s="319">
        <v>3238</v>
      </c>
      <c r="B99" s="272"/>
      <c r="C99" s="273" t="s">
        <v>25</v>
      </c>
      <c r="D99" s="499">
        <v>13350</v>
      </c>
      <c r="E99" s="277">
        <v>13350</v>
      </c>
      <c r="F99" s="267"/>
      <c r="G99" s="267"/>
      <c r="H99" s="460">
        <f t="shared" si="3"/>
        <v>100</v>
      </c>
    </row>
    <row r="100" spans="1:8" ht="14.25" customHeight="1">
      <c r="A100" s="319">
        <v>3239</v>
      </c>
      <c r="B100" s="272"/>
      <c r="C100" s="273" t="s">
        <v>97</v>
      </c>
      <c r="D100" s="499">
        <v>10000</v>
      </c>
      <c r="E100" s="277">
        <v>10000</v>
      </c>
      <c r="F100" s="267"/>
      <c r="G100" s="267"/>
      <c r="H100" s="460">
        <f t="shared" si="3"/>
        <v>100</v>
      </c>
    </row>
    <row r="101" spans="1:8" ht="14.25" customHeight="1">
      <c r="A101" s="319">
        <v>3239</v>
      </c>
      <c r="B101" s="272">
        <v>32391</v>
      </c>
      <c r="C101" s="272" t="s">
        <v>212</v>
      </c>
      <c r="D101" s="499">
        <v>15000</v>
      </c>
      <c r="E101" s="277">
        <v>10000</v>
      </c>
      <c r="F101" s="267"/>
      <c r="G101" s="267"/>
      <c r="H101" s="460">
        <f t="shared" si="3"/>
        <v>66.66666666666666</v>
      </c>
    </row>
    <row r="102" spans="1:8" ht="14.25" customHeight="1">
      <c r="A102" s="554">
        <v>324</v>
      </c>
      <c r="B102" s="555"/>
      <c r="C102" s="557" t="s">
        <v>201</v>
      </c>
      <c r="D102" s="421">
        <f>SUM(D103)</f>
        <v>0</v>
      </c>
      <c r="E102" s="421">
        <f>SUM(E103)</f>
        <v>23600</v>
      </c>
      <c r="F102" s="556"/>
      <c r="G102" s="556"/>
      <c r="H102" s="506">
        <v>0</v>
      </c>
    </row>
    <row r="103" spans="1:8" ht="14.25" customHeight="1">
      <c r="A103" s="319"/>
      <c r="B103" s="272">
        <v>32412</v>
      </c>
      <c r="C103" s="273" t="s">
        <v>202</v>
      </c>
      <c r="D103" s="499">
        <v>0</v>
      </c>
      <c r="E103" s="277">
        <v>23600</v>
      </c>
      <c r="F103" s="267"/>
      <c r="G103" s="267"/>
      <c r="H103" s="460">
        <v>0</v>
      </c>
    </row>
    <row r="104" spans="1:8" ht="24" customHeight="1">
      <c r="A104" s="49">
        <v>329</v>
      </c>
      <c r="B104" s="16"/>
      <c r="C104" s="26" t="s">
        <v>26</v>
      </c>
      <c r="D104" s="23">
        <f>SUM(D105:D109)</f>
        <v>154350</v>
      </c>
      <c r="E104" s="63">
        <f>SUM(E105:E109)</f>
        <v>148240</v>
      </c>
      <c r="F104" s="42"/>
      <c r="G104" s="42"/>
      <c r="H104" s="589">
        <f t="shared" si="3"/>
        <v>96.04146420472951</v>
      </c>
    </row>
    <row r="105" spans="1:8" ht="24">
      <c r="A105" s="319">
        <v>3291</v>
      </c>
      <c r="B105" s="272"/>
      <c r="C105" s="273" t="s">
        <v>27</v>
      </c>
      <c r="D105" s="277">
        <v>20000</v>
      </c>
      <c r="E105" s="277">
        <v>22000</v>
      </c>
      <c r="F105" s="267"/>
      <c r="G105" s="267"/>
      <c r="H105" s="460">
        <f t="shared" si="3"/>
        <v>110.00000000000001</v>
      </c>
    </row>
    <row r="106" spans="1:8" ht="12.75">
      <c r="A106" s="319">
        <v>3292</v>
      </c>
      <c r="B106" s="272"/>
      <c r="C106" s="273" t="s">
        <v>28</v>
      </c>
      <c r="D106" s="277">
        <v>4600</v>
      </c>
      <c r="E106" s="277">
        <v>4600</v>
      </c>
      <c r="F106" s="234"/>
      <c r="G106" s="267"/>
      <c r="H106" s="460">
        <f t="shared" si="3"/>
        <v>100</v>
      </c>
    </row>
    <row r="107" spans="1:8" s="3" customFormat="1" ht="12.75">
      <c r="A107" s="317">
        <v>3293</v>
      </c>
      <c r="B107" s="272"/>
      <c r="C107" s="273" t="s">
        <v>29</v>
      </c>
      <c r="D107" s="277">
        <v>10000</v>
      </c>
      <c r="E107" s="277">
        <v>14000</v>
      </c>
      <c r="F107" s="267"/>
      <c r="G107" s="267"/>
      <c r="H107" s="460">
        <f t="shared" si="3"/>
        <v>140</v>
      </c>
    </row>
    <row r="108" spans="1:8" ht="12.75">
      <c r="A108" s="317">
        <v>3294</v>
      </c>
      <c r="B108" s="272"/>
      <c r="C108" s="273" t="s">
        <v>30</v>
      </c>
      <c r="D108" s="277">
        <v>16740</v>
      </c>
      <c r="E108" s="277">
        <v>20740</v>
      </c>
      <c r="F108" s="267"/>
      <c r="G108" s="267"/>
      <c r="H108" s="460">
        <f t="shared" si="3"/>
        <v>123.89486260454004</v>
      </c>
    </row>
    <row r="109" spans="1:8" ht="12.75">
      <c r="A109" s="320">
        <v>3299</v>
      </c>
      <c r="B109" s="51"/>
      <c r="C109" s="37" t="s">
        <v>26</v>
      </c>
      <c r="D109" s="20">
        <f>SUM(D110:D116)</f>
        <v>103010</v>
      </c>
      <c r="E109" s="20">
        <f>SUM(E110:E116)</f>
        <v>86900</v>
      </c>
      <c r="F109" s="40"/>
      <c r="G109" s="40"/>
      <c r="H109" s="479">
        <f t="shared" si="3"/>
        <v>84.36074167556548</v>
      </c>
    </row>
    <row r="110" spans="1:8" ht="12.75">
      <c r="A110" s="319"/>
      <c r="B110" s="272">
        <v>3299900</v>
      </c>
      <c r="C110" s="273" t="s">
        <v>36</v>
      </c>
      <c r="D110" s="277">
        <v>26810</v>
      </c>
      <c r="E110" s="277">
        <v>30000</v>
      </c>
      <c r="F110" s="234"/>
      <c r="G110" s="267"/>
      <c r="H110" s="460">
        <f t="shared" si="3"/>
        <v>111.89854531891086</v>
      </c>
    </row>
    <row r="111" spans="1:8" ht="12.75">
      <c r="A111" s="319"/>
      <c r="B111" s="272">
        <v>3299901</v>
      </c>
      <c r="C111" s="273" t="s">
        <v>70</v>
      </c>
      <c r="D111" s="277">
        <v>36100</v>
      </c>
      <c r="E111" s="277">
        <v>4400</v>
      </c>
      <c r="F111" s="267"/>
      <c r="G111" s="267"/>
      <c r="H111" s="460">
        <f t="shared" si="3"/>
        <v>12.18836565096953</v>
      </c>
    </row>
    <row r="112" spans="1:8" ht="12.75">
      <c r="A112" s="319"/>
      <c r="B112" s="272">
        <v>3299902</v>
      </c>
      <c r="C112" s="273" t="s">
        <v>110</v>
      </c>
      <c r="D112" s="277">
        <v>3000</v>
      </c>
      <c r="E112" s="520">
        <v>13000</v>
      </c>
      <c r="F112" s="267"/>
      <c r="G112" s="267"/>
      <c r="H112" s="460">
        <f t="shared" si="3"/>
        <v>433.3333333333333</v>
      </c>
    </row>
    <row r="113" spans="1:8" ht="12.75">
      <c r="A113" s="319"/>
      <c r="B113" s="272">
        <v>3299904</v>
      </c>
      <c r="C113" s="273" t="s">
        <v>69</v>
      </c>
      <c r="D113" s="277">
        <v>25100</v>
      </c>
      <c r="E113" s="277">
        <v>27000</v>
      </c>
      <c r="F113" s="267"/>
      <c r="G113" s="267"/>
      <c r="H113" s="460">
        <f t="shared" si="3"/>
        <v>107.56972111553785</v>
      </c>
    </row>
    <row r="114" spans="1:8" ht="12.75">
      <c r="A114" s="319"/>
      <c r="B114" s="272">
        <v>3299905</v>
      </c>
      <c r="C114" s="273" t="s">
        <v>115</v>
      </c>
      <c r="D114" s="277">
        <v>6000</v>
      </c>
      <c r="E114" s="277">
        <v>6000</v>
      </c>
      <c r="F114" s="267"/>
      <c r="G114" s="267"/>
      <c r="H114" s="460">
        <f t="shared" si="3"/>
        <v>100</v>
      </c>
    </row>
    <row r="115" spans="1:8" ht="12.75">
      <c r="A115" s="319"/>
      <c r="B115" s="272">
        <v>3299912</v>
      </c>
      <c r="C115" s="273" t="s">
        <v>139</v>
      </c>
      <c r="D115" s="277">
        <v>1000</v>
      </c>
      <c r="E115" s="277">
        <v>1500</v>
      </c>
      <c r="F115" s="267"/>
      <c r="G115" s="267"/>
      <c r="H115" s="461">
        <f t="shared" si="3"/>
        <v>150</v>
      </c>
    </row>
    <row r="116" spans="1:8" ht="13.5" thickBot="1">
      <c r="A116" s="319"/>
      <c r="B116" s="272">
        <v>3299915</v>
      </c>
      <c r="C116" s="273" t="s">
        <v>214</v>
      </c>
      <c r="D116" s="277">
        <v>5000</v>
      </c>
      <c r="E116" s="277">
        <v>5000</v>
      </c>
      <c r="F116" s="267"/>
      <c r="G116" s="267"/>
      <c r="H116" s="487">
        <f t="shared" si="3"/>
        <v>100</v>
      </c>
    </row>
    <row r="117" spans="1:8" ht="13.5" thickBot="1">
      <c r="A117" s="577">
        <v>34</v>
      </c>
      <c r="B117" s="431"/>
      <c r="C117" s="432" t="s">
        <v>31</v>
      </c>
      <c r="D117" s="433">
        <f>D118+D119</f>
        <v>7100</v>
      </c>
      <c r="E117" s="578">
        <f>SUM(E118,E119)</f>
        <v>16760</v>
      </c>
      <c r="F117" s="434">
        <v>18000</v>
      </c>
      <c r="G117" s="434">
        <v>20000</v>
      </c>
      <c r="H117" s="474">
        <f t="shared" si="3"/>
        <v>236.05633802816902</v>
      </c>
    </row>
    <row r="118" spans="1:8" ht="12.75">
      <c r="A118" s="321">
        <v>342</v>
      </c>
      <c r="B118" s="260"/>
      <c r="C118" s="261" t="s">
        <v>32</v>
      </c>
      <c r="D118" s="278">
        <v>0</v>
      </c>
      <c r="E118" s="278">
        <v>8000</v>
      </c>
      <c r="F118" s="241"/>
      <c r="G118" s="241"/>
      <c r="H118" s="475">
        <v>0</v>
      </c>
    </row>
    <row r="119" spans="1:8" ht="12.75">
      <c r="A119" s="36">
        <v>343</v>
      </c>
      <c r="B119" s="35"/>
      <c r="C119" s="35" t="s">
        <v>33</v>
      </c>
      <c r="D119" s="23">
        <f>SUM(D120:D121)</f>
        <v>7100</v>
      </c>
      <c r="E119" s="23">
        <f>SUM(E120:E121)</f>
        <v>8760</v>
      </c>
      <c r="F119" s="39"/>
      <c r="G119" s="39"/>
      <c r="H119" s="479">
        <f aca="true" t="shared" si="4" ref="H119:H155">E119/D119*100</f>
        <v>123.38028169014083</v>
      </c>
    </row>
    <row r="120" spans="1:8" ht="12.75">
      <c r="A120" s="322">
        <v>3431</v>
      </c>
      <c r="B120" s="280"/>
      <c r="C120" s="280" t="s">
        <v>91</v>
      </c>
      <c r="D120" s="281">
        <v>7000</v>
      </c>
      <c r="E120" s="281">
        <v>8000</v>
      </c>
      <c r="F120" s="267"/>
      <c r="G120" s="267"/>
      <c r="H120" s="460">
        <f t="shared" si="4"/>
        <v>114.28571428571428</v>
      </c>
    </row>
    <row r="121" spans="1:8" ht="13.5" thickBot="1">
      <c r="A121" s="323">
        <v>3433</v>
      </c>
      <c r="B121" s="282"/>
      <c r="C121" s="282" t="s">
        <v>34</v>
      </c>
      <c r="D121" s="283">
        <v>100</v>
      </c>
      <c r="E121" s="283">
        <v>760</v>
      </c>
      <c r="F121" s="270"/>
      <c r="G121" s="270"/>
      <c r="H121" s="487">
        <f t="shared" si="4"/>
        <v>760</v>
      </c>
    </row>
    <row r="122" spans="1:8" ht="24.75" thickBot="1">
      <c r="A122" s="144">
        <v>35</v>
      </c>
      <c r="B122" s="136"/>
      <c r="C122" s="136" t="s">
        <v>106</v>
      </c>
      <c r="D122" s="76">
        <f>SUM(D123)</f>
        <v>2250</v>
      </c>
      <c r="E122" s="137">
        <f>SUM(E123)</f>
        <v>1000</v>
      </c>
      <c r="F122" s="80">
        <v>5000</v>
      </c>
      <c r="G122" s="80">
        <v>5000</v>
      </c>
      <c r="H122" s="590">
        <v>0</v>
      </c>
    </row>
    <row r="123" spans="1:32" s="359" customFormat="1" ht="24">
      <c r="A123" s="324">
        <v>352</v>
      </c>
      <c r="B123" s="284"/>
      <c r="C123" s="284" t="s">
        <v>140</v>
      </c>
      <c r="D123" s="285">
        <v>2250</v>
      </c>
      <c r="E123" s="285">
        <v>1000</v>
      </c>
      <c r="F123" s="239"/>
      <c r="G123" s="239"/>
      <c r="H123" s="482">
        <v>0</v>
      </c>
      <c r="I123" s="567"/>
      <c r="J123" s="567"/>
      <c r="K123" s="567"/>
      <c r="L123" s="567"/>
      <c r="M123" s="567"/>
      <c r="N123" s="567"/>
      <c r="O123" s="567"/>
      <c r="P123" s="567"/>
      <c r="Q123" s="567"/>
      <c r="R123" s="567"/>
      <c r="S123" s="567"/>
      <c r="T123" s="567"/>
      <c r="U123" s="567"/>
      <c r="V123" s="567"/>
      <c r="W123" s="567"/>
      <c r="X123" s="567"/>
      <c r="Y123" s="567"/>
      <c r="Z123" s="567"/>
      <c r="AA123" s="567"/>
      <c r="AB123" s="567"/>
      <c r="AC123" s="567"/>
      <c r="AD123" s="567"/>
      <c r="AE123" s="567"/>
      <c r="AF123" s="565"/>
    </row>
    <row r="124" spans="1:41" s="10" customFormat="1" ht="12.75">
      <c r="A124" s="355">
        <v>36</v>
      </c>
      <c r="B124" s="356"/>
      <c r="C124" s="356" t="s">
        <v>146</v>
      </c>
      <c r="D124" s="357">
        <f>SUM(D125:D125)</f>
        <v>18820</v>
      </c>
      <c r="E124" s="357">
        <f>SUM(E125)</f>
        <v>16800</v>
      </c>
      <c r="F124" s="358">
        <v>17000</v>
      </c>
      <c r="G124" s="421">
        <v>17000</v>
      </c>
      <c r="H124" s="482">
        <f>E124/D124*100</f>
        <v>89.26673751328374</v>
      </c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568"/>
      <c r="AG124" s="569"/>
      <c r="AH124" s="569"/>
      <c r="AI124" s="569"/>
      <c r="AJ124" s="569"/>
      <c r="AK124" s="569"/>
      <c r="AL124" s="569"/>
      <c r="AM124" s="569"/>
      <c r="AN124" s="569"/>
      <c r="AO124" s="569"/>
    </row>
    <row r="125" spans="1:42" s="10" customFormat="1" ht="24">
      <c r="A125" s="352">
        <v>363</v>
      </c>
      <c r="B125" s="353"/>
      <c r="C125" s="353" t="s">
        <v>147</v>
      </c>
      <c r="D125" s="354">
        <v>18820</v>
      </c>
      <c r="E125" s="354">
        <v>16800</v>
      </c>
      <c r="F125" s="245"/>
      <c r="G125" s="245"/>
      <c r="H125" s="482">
        <f>E125/D125*100</f>
        <v>89.26673751328374</v>
      </c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566"/>
    </row>
    <row r="126" spans="1:8" ht="13.5" thickBot="1">
      <c r="A126" s="346">
        <v>37</v>
      </c>
      <c r="B126" s="347"/>
      <c r="C126" s="348" t="s">
        <v>90</v>
      </c>
      <c r="D126" s="155">
        <f>SUM(D127)</f>
        <v>68000</v>
      </c>
      <c r="E126" s="349">
        <f>SUM(E127)</f>
        <v>59000</v>
      </c>
      <c r="F126" s="350">
        <v>60000</v>
      </c>
      <c r="G126" s="350">
        <v>65000</v>
      </c>
      <c r="H126" s="478">
        <f t="shared" si="4"/>
        <v>86.76470588235294</v>
      </c>
    </row>
    <row r="127" spans="1:8" ht="24">
      <c r="A127" s="325">
        <v>372</v>
      </c>
      <c r="B127" s="139"/>
      <c r="C127" s="139" t="s">
        <v>35</v>
      </c>
      <c r="D127" s="78">
        <f>D128+D129</f>
        <v>68000</v>
      </c>
      <c r="E127" s="140">
        <f>SUM(E128,E129)</f>
        <v>59000</v>
      </c>
      <c r="F127" s="141"/>
      <c r="G127" s="141"/>
      <c r="H127" s="479">
        <f t="shared" si="4"/>
        <v>86.76470588235294</v>
      </c>
    </row>
    <row r="128" spans="1:8" ht="12.75">
      <c r="A128" s="322">
        <v>3721</v>
      </c>
      <c r="B128" s="280"/>
      <c r="C128" s="280" t="s">
        <v>100</v>
      </c>
      <c r="D128" s="281">
        <v>59000</v>
      </c>
      <c r="E128" s="281">
        <v>50000</v>
      </c>
      <c r="F128" s="268"/>
      <c r="G128" s="268"/>
      <c r="H128" s="460">
        <f t="shared" si="4"/>
        <v>84.7457627118644</v>
      </c>
    </row>
    <row r="129" spans="1:8" ht="12.75">
      <c r="A129" s="322">
        <v>3722</v>
      </c>
      <c r="B129" s="280"/>
      <c r="C129" s="280" t="s">
        <v>101</v>
      </c>
      <c r="D129" s="281">
        <v>9000</v>
      </c>
      <c r="E129" s="281">
        <v>9000</v>
      </c>
      <c r="F129" s="267"/>
      <c r="G129" s="267"/>
      <c r="H129" s="460">
        <f t="shared" si="4"/>
        <v>100</v>
      </c>
    </row>
    <row r="130" spans="1:8" ht="12.75">
      <c r="A130" s="36">
        <v>38</v>
      </c>
      <c r="B130" s="36"/>
      <c r="C130" s="35" t="s">
        <v>36</v>
      </c>
      <c r="D130" s="24">
        <f>D131+D148+D154</f>
        <v>843400</v>
      </c>
      <c r="E130" s="44">
        <f>SUM(E131,E148,E154)</f>
        <v>236500</v>
      </c>
      <c r="F130" s="38">
        <v>300000</v>
      </c>
      <c r="G130" s="38">
        <v>400000</v>
      </c>
      <c r="H130" s="478">
        <f t="shared" si="4"/>
        <v>28.04126156035096</v>
      </c>
    </row>
    <row r="131" spans="1:8" ht="12.75">
      <c r="A131" s="36">
        <v>381</v>
      </c>
      <c r="B131" s="35"/>
      <c r="C131" s="35" t="s">
        <v>6</v>
      </c>
      <c r="D131" s="23">
        <f>SUM(D132,D147)</f>
        <v>187250</v>
      </c>
      <c r="E131" s="64">
        <f>SUM(E132,E147)</f>
        <v>189400</v>
      </c>
      <c r="F131" s="39"/>
      <c r="G131" s="39"/>
      <c r="H131" s="479">
        <f t="shared" si="4"/>
        <v>101.14819759679573</v>
      </c>
    </row>
    <row r="132" spans="1:8" ht="12.75">
      <c r="A132" s="326">
        <v>3811</v>
      </c>
      <c r="B132" s="37"/>
      <c r="C132" s="37" t="s">
        <v>37</v>
      </c>
      <c r="D132" s="20">
        <f>SUM(D133:D146)</f>
        <v>186550</v>
      </c>
      <c r="E132" s="43">
        <f>SUM(E133:E146)</f>
        <v>188400</v>
      </c>
      <c r="F132" s="39"/>
      <c r="G132" s="39"/>
      <c r="H132" s="479">
        <f t="shared" si="4"/>
        <v>100.99169123559368</v>
      </c>
    </row>
    <row r="133" spans="1:8" ht="12.75">
      <c r="A133" s="322"/>
      <c r="B133" s="286">
        <v>3811402</v>
      </c>
      <c r="C133" s="286" t="s">
        <v>111</v>
      </c>
      <c r="D133" s="287">
        <v>0</v>
      </c>
      <c r="E133" s="287">
        <v>0</v>
      </c>
      <c r="F133" s="267"/>
      <c r="G133" s="267"/>
      <c r="H133" s="460">
        <v>0</v>
      </c>
    </row>
    <row r="134" spans="1:8" ht="12.75">
      <c r="A134" s="322"/>
      <c r="B134" s="286">
        <v>3811403</v>
      </c>
      <c r="C134" s="286" t="s">
        <v>148</v>
      </c>
      <c r="D134" s="287">
        <v>2000</v>
      </c>
      <c r="E134" s="287">
        <v>4000</v>
      </c>
      <c r="F134" s="267"/>
      <c r="G134" s="267"/>
      <c r="H134" s="460">
        <f t="shared" si="4"/>
        <v>200</v>
      </c>
    </row>
    <row r="135" spans="1:8" ht="12.75">
      <c r="A135" s="322"/>
      <c r="B135" s="286">
        <v>3811409</v>
      </c>
      <c r="C135" s="280" t="s">
        <v>71</v>
      </c>
      <c r="D135" s="287">
        <v>8250</v>
      </c>
      <c r="E135" s="287">
        <v>8000</v>
      </c>
      <c r="F135" s="267"/>
      <c r="G135" s="267"/>
      <c r="H135" s="460">
        <f t="shared" si="4"/>
        <v>96.96969696969697</v>
      </c>
    </row>
    <row r="136" spans="1:8" ht="12.75">
      <c r="A136" s="322"/>
      <c r="B136" s="286">
        <v>3811410</v>
      </c>
      <c r="C136" s="280" t="s">
        <v>112</v>
      </c>
      <c r="D136" s="287">
        <v>14700</v>
      </c>
      <c r="E136" s="287">
        <v>14500</v>
      </c>
      <c r="F136" s="267"/>
      <c r="G136" s="267"/>
      <c r="H136" s="460">
        <f t="shared" si="4"/>
        <v>98.63945578231292</v>
      </c>
    </row>
    <row r="137" spans="1:8" ht="12.75">
      <c r="A137" s="322"/>
      <c r="B137" s="286">
        <v>3811501</v>
      </c>
      <c r="C137" s="280" t="s">
        <v>72</v>
      </c>
      <c r="D137" s="287">
        <v>49500</v>
      </c>
      <c r="E137" s="287">
        <v>45000</v>
      </c>
      <c r="F137" s="267"/>
      <c r="G137" s="267"/>
      <c r="H137" s="460">
        <f t="shared" si="4"/>
        <v>90.9090909090909</v>
      </c>
    </row>
    <row r="138" spans="1:8" ht="12.75">
      <c r="A138" s="322"/>
      <c r="B138" s="286">
        <v>3811502</v>
      </c>
      <c r="C138" s="280" t="s">
        <v>73</v>
      </c>
      <c r="D138" s="287">
        <v>8400</v>
      </c>
      <c r="E138" s="287">
        <v>8400</v>
      </c>
      <c r="F138" s="267"/>
      <c r="G138" s="267"/>
      <c r="H138" s="460">
        <f t="shared" si="4"/>
        <v>100</v>
      </c>
    </row>
    <row r="139" spans="1:8" ht="12.75">
      <c r="A139" s="322"/>
      <c r="B139" s="286">
        <v>3811503</v>
      </c>
      <c r="C139" s="280" t="s">
        <v>74</v>
      </c>
      <c r="D139" s="287">
        <v>2500</v>
      </c>
      <c r="E139" s="287">
        <v>2500</v>
      </c>
      <c r="F139" s="267"/>
      <c r="G139" s="267"/>
      <c r="H139" s="460">
        <f t="shared" si="4"/>
        <v>100</v>
      </c>
    </row>
    <row r="140" spans="1:8" ht="12.75">
      <c r="A140" s="322"/>
      <c r="B140" s="286">
        <v>3811504</v>
      </c>
      <c r="C140" s="280" t="s">
        <v>109</v>
      </c>
      <c r="D140" s="287">
        <v>2000</v>
      </c>
      <c r="E140" s="287">
        <v>3000</v>
      </c>
      <c r="F140" s="267"/>
      <c r="G140" s="267"/>
      <c r="H140" s="460">
        <f>E140/D140*100</f>
        <v>150</v>
      </c>
    </row>
    <row r="141" spans="1:8" ht="12.75">
      <c r="A141" s="322"/>
      <c r="B141" s="286">
        <v>3811505</v>
      </c>
      <c r="C141" s="280" t="s">
        <v>151</v>
      </c>
      <c r="D141" s="287">
        <v>10400</v>
      </c>
      <c r="E141" s="287">
        <v>10400</v>
      </c>
      <c r="F141" s="234"/>
      <c r="G141" s="267"/>
      <c r="H141" s="460">
        <f>E141/D141*100</f>
        <v>100</v>
      </c>
    </row>
    <row r="142" spans="1:8" ht="12.75">
      <c r="A142" s="322"/>
      <c r="B142" s="286">
        <v>3811901</v>
      </c>
      <c r="C142" s="280" t="s">
        <v>75</v>
      </c>
      <c r="D142" s="287">
        <v>27000</v>
      </c>
      <c r="E142" s="287">
        <v>26400</v>
      </c>
      <c r="F142" s="267"/>
      <c r="G142" s="267"/>
      <c r="H142" s="460">
        <f t="shared" si="4"/>
        <v>97.77777777777777</v>
      </c>
    </row>
    <row r="143" spans="1:8" ht="12.75">
      <c r="A143" s="322"/>
      <c r="B143" s="286">
        <v>3811902</v>
      </c>
      <c r="C143" s="280" t="s">
        <v>76</v>
      </c>
      <c r="D143" s="287">
        <v>40000</v>
      </c>
      <c r="E143" s="287">
        <v>46000</v>
      </c>
      <c r="F143" s="234"/>
      <c r="G143" s="267"/>
      <c r="H143" s="460">
        <f t="shared" si="4"/>
        <v>114.99999999999999</v>
      </c>
    </row>
    <row r="144" spans="1:8" ht="12.75">
      <c r="A144" s="322"/>
      <c r="B144" s="286">
        <v>3811904</v>
      </c>
      <c r="C144" s="280" t="s">
        <v>77</v>
      </c>
      <c r="D144" s="287">
        <v>9100</v>
      </c>
      <c r="E144" s="287">
        <v>7000</v>
      </c>
      <c r="F144" s="234"/>
      <c r="G144" s="267"/>
      <c r="H144" s="460">
        <f t="shared" si="4"/>
        <v>76.92307692307693</v>
      </c>
    </row>
    <row r="145" spans="1:8" ht="12.75">
      <c r="A145" s="322"/>
      <c r="B145" s="286">
        <v>3811907</v>
      </c>
      <c r="C145" s="280" t="s">
        <v>155</v>
      </c>
      <c r="D145" s="287">
        <v>6200</v>
      </c>
      <c r="E145" s="287">
        <v>6200</v>
      </c>
      <c r="F145" s="267"/>
      <c r="G145" s="267"/>
      <c r="H145" s="460">
        <f t="shared" si="4"/>
        <v>100</v>
      </c>
    </row>
    <row r="146" spans="1:8" s="59" customFormat="1" ht="12.75" customHeight="1">
      <c r="A146" s="322"/>
      <c r="B146" s="286">
        <v>3811908</v>
      </c>
      <c r="C146" s="280" t="s">
        <v>79</v>
      </c>
      <c r="D146" s="287">
        <v>6500</v>
      </c>
      <c r="E146" s="287">
        <v>7000</v>
      </c>
      <c r="F146" s="267"/>
      <c r="G146" s="267"/>
      <c r="H146" s="460">
        <f t="shared" si="4"/>
        <v>107.6923076923077</v>
      </c>
    </row>
    <row r="147" spans="1:8" s="59" customFormat="1" ht="12.75" customHeight="1">
      <c r="A147" s="322"/>
      <c r="B147" s="286">
        <v>3812</v>
      </c>
      <c r="C147" s="280" t="s">
        <v>114</v>
      </c>
      <c r="D147" s="287">
        <v>700</v>
      </c>
      <c r="E147" s="287">
        <v>1000</v>
      </c>
      <c r="F147" s="267"/>
      <c r="G147" s="267"/>
      <c r="H147" s="460">
        <f t="shared" si="4"/>
        <v>142.85714285714286</v>
      </c>
    </row>
    <row r="148" spans="1:8" s="59" customFormat="1" ht="12.75" customHeight="1">
      <c r="A148" s="36">
        <v>382</v>
      </c>
      <c r="B148" s="35"/>
      <c r="C148" s="35" t="s">
        <v>7</v>
      </c>
      <c r="D148" s="23">
        <f>SUM(D149+D152)</f>
        <v>653900</v>
      </c>
      <c r="E148" s="23">
        <f>SUM(E149+E152)</f>
        <v>37100</v>
      </c>
      <c r="F148" s="23">
        <f>SUM(F149+F152)</f>
        <v>0</v>
      </c>
      <c r="G148" s="23">
        <f>SUM(G149+G152)</f>
        <v>0</v>
      </c>
      <c r="H148" s="589">
        <f t="shared" si="4"/>
        <v>5.6736504052607435</v>
      </c>
    </row>
    <row r="149" spans="1:8" ht="12" customHeight="1">
      <c r="A149" s="510">
        <v>3821</v>
      </c>
      <c r="B149" s="508"/>
      <c r="C149" s="508" t="s">
        <v>67</v>
      </c>
      <c r="D149" s="20">
        <f>SUM(D150:D151)</f>
        <v>52100</v>
      </c>
      <c r="E149" s="43">
        <f>SUM(E150:E151)</f>
        <v>22100</v>
      </c>
      <c r="F149" s="158"/>
      <c r="G149" s="158"/>
      <c r="H149" s="479">
        <f t="shared" si="4"/>
        <v>42.41842610364684</v>
      </c>
    </row>
    <row r="150" spans="1:8" ht="12.75">
      <c r="A150" s="322"/>
      <c r="B150" s="280">
        <v>38212</v>
      </c>
      <c r="C150" s="280" t="s">
        <v>149</v>
      </c>
      <c r="D150" s="288">
        <v>50000</v>
      </c>
      <c r="E150" s="521">
        <v>20000</v>
      </c>
      <c r="F150" s="245"/>
      <c r="G150" s="245"/>
      <c r="H150" s="460">
        <f t="shared" si="4"/>
        <v>40</v>
      </c>
    </row>
    <row r="151" spans="1:8" s="507" customFormat="1" ht="14.25" customHeight="1">
      <c r="A151" s="322"/>
      <c r="B151" s="280">
        <v>3821900</v>
      </c>
      <c r="C151" s="280" t="s">
        <v>78</v>
      </c>
      <c r="D151" s="288">
        <v>2100</v>
      </c>
      <c r="E151" s="521">
        <v>2100</v>
      </c>
      <c r="F151" s="245"/>
      <c r="G151" s="245"/>
      <c r="H151" s="460">
        <f t="shared" si="4"/>
        <v>100</v>
      </c>
    </row>
    <row r="152" spans="1:8" ht="24">
      <c r="A152" s="508">
        <v>3822</v>
      </c>
      <c r="B152" s="508"/>
      <c r="C152" s="509" t="s">
        <v>164</v>
      </c>
      <c r="D152" s="505">
        <f>SUM(D153)</f>
        <v>601800</v>
      </c>
      <c r="E152" s="505">
        <f>SUM(E153)</f>
        <v>15000</v>
      </c>
      <c r="F152" s="505">
        <f>SUM(F153)</f>
        <v>0</v>
      </c>
      <c r="G152" s="505">
        <f>SUM(G153)</f>
        <v>0</v>
      </c>
      <c r="H152" s="506">
        <f t="shared" si="4"/>
        <v>2.4925224327018944</v>
      </c>
    </row>
    <row r="153" spans="1:8" s="25" customFormat="1" ht="24">
      <c r="A153" s="322"/>
      <c r="B153" s="280">
        <v>38221</v>
      </c>
      <c r="C153" s="280" t="s">
        <v>165</v>
      </c>
      <c r="D153" s="288">
        <v>601800</v>
      </c>
      <c r="E153" s="521">
        <v>15000</v>
      </c>
      <c r="F153" s="245"/>
      <c r="G153" s="245"/>
      <c r="H153" s="460">
        <f t="shared" si="4"/>
        <v>2.4925224327018944</v>
      </c>
    </row>
    <row r="154" spans="1:8" ht="23.25" customHeight="1">
      <c r="A154" s="36">
        <v>385</v>
      </c>
      <c r="B154" s="35"/>
      <c r="C154" s="35" t="s">
        <v>38</v>
      </c>
      <c r="D154" s="23">
        <f>SUM(D155)</f>
        <v>2250</v>
      </c>
      <c r="E154" s="64">
        <f>SUM(E155)</f>
        <v>10000</v>
      </c>
      <c r="F154" s="158"/>
      <c r="G154" s="158"/>
      <c r="H154" s="506">
        <f t="shared" si="4"/>
        <v>444.44444444444446</v>
      </c>
    </row>
    <row r="155" spans="1:8" ht="24">
      <c r="A155" s="322">
        <v>3851</v>
      </c>
      <c r="B155" s="280"/>
      <c r="C155" s="289" t="s">
        <v>39</v>
      </c>
      <c r="D155" s="274">
        <v>2250</v>
      </c>
      <c r="E155" s="288">
        <v>10000</v>
      </c>
      <c r="F155" s="267"/>
      <c r="G155" s="267"/>
      <c r="H155" s="460">
        <f t="shared" si="4"/>
        <v>444.44444444444446</v>
      </c>
    </row>
    <row r="156" spans="1:8" ht="15.75">
      <c r="A156" s="441" t="s">
        <v>60</v>
      </c>
      <c r="B156" s="442"/>
      <c r="C156" s="442"/>
      <c r="D156" s="369"/>
      <c r="E156" s="370"/>
      <c r="F156" s="221"/>
      <c r="G156" s="221"/>
      <c r="H156" s="480"/>
    </row>
    <row r="157" spans="1:8" ht="23.25" customHeight="1">
      <c r="A157" s="15" t="s">
        <v>46</v>
      </c>
      <c r="B157" s="15" t="s">
        <v>82</v>
      </c>
      <c r="C157" s="28" t="s">
        <v>61</v>
      </c>
      <c r="D157" s="33" t="s">
        <v>161</v>
      </c>
      <c r="E157" s="33" t="s">
        <v>195</v>
      </c>
      <c r="F157" s="32" t="s">
        <v>162</v>
      </c>
      <c r="G157" s="32" t="s">
        <v>196</v>
      </c>
      <c r="H157" s="32" t="s">
        <v>197</v>
      </c>
    </row>
    <row r="158" spans="1:8" ht="15" customHeight="1">
      <c r="A158" s="142">
        <v>4</v>
      </c>
      <c r="B158" s="640" t="s">
        <v>40</v>
      </c>
      <c r="C158" s="641"/>
      <c r="D158" s="116">
        <f>D159+D162+D179</f>
        <v>500450</v>
      </c>
      <c r="E158" s="116">
        <f>E159+E162+E179</f>
        <v>3480500</v>
      </c>
      <c r="F158" s="116">
        <f>SUM(F179+F162+F159)</f>
        <v>3568750</v>
      </c>
      <c r="G158" s="116">
        <f>SUM(G179+G162+G159)</f>
        <v>3631000</v>
      </c>
      <c r="H158" s="481">
        <f aca="true" t="shared" si="5" ref="H158:H165">E158/D158*100</f>
        <v>695.4740733339994</v>
      </c>
    </row>
    <row r="159" spans="1:8" ht="22.5" customHeight="1">
      <c r="A159" s="438">
        <v>41</v>
      </c>
      <c r="B159" s="638" t="s">
        <v>190</v>
      </c>
      <c r="C159" s="639"/>
      <c r="D159" s="437">
        <f>SUM(D160:D161)</f>
        <v>120000</v>
      </c>
      <c r="E159" s="437">
        <f>SUM(E160:E161)</f>
        <v>130000</v>
      </c>
      <c r="F159" s="437">
        <v>130000</v>
      </c>
      <c r="G159" s="437">
        <v>130000</v>
      </c>
      <c r="H159" s="481">
        <f t="shared" si="5"/>
        <v>108.33333333333333</v>
      </c>
    </row>
    <row r="160" spans="1:8" ht="22.5" customHeight="1">
      <c r="A160" s="435">
        <v>411</v>
      </c>
      <c r="B160" s="541">
        <v>4111</v>
      </c>
      <c r="C160" s="545" t="s">
        <v>157</v>
      </c>
      <c r="D160" s="546">
        <v>0</v>
      </c>
      <c r="E160" s="547">
        <v>10000</v>
      </c>
      <c r="F160" s="436"/>
      <c r="G160" s="436"/>
      <c r="H160" s="595">
        <v>0</v>
      </c>
    </row>
    <row r="161" spans="1:8" ht="24.75" thickBot="1">
      <c r="A161" s="353">
        <v>412</v>
      </c>
      <c r="B161" s="443">
        <v>41241</v>
      </c>
      <c r="C161" s="498" t="s">
        <v>163</v>
      </c>
      <c r="D161" s="307">
        <v>120000</v>
      </c>
      <c r="E161" s="307">
        <v>120000</v>
      </c>
      <c r="F161" s="267"/>
      <c r="G161" s="267"/>
      <c r="H161" s="595">
        <f t="shared" si="5"/>
        <v>100</v>
      </c>
    </row>
    <row r="162" spans="1:8" ht="24.75" thickBot="1">
      <c r="A162" s="135">
        <v>42</v>
      </c>
      <c r="B162" s="145"/>
      <c r="C162" s="146" t="s">
        <v>41</v>
      </c>
      <c r="D162" s="74">
        <f>D163+D173+D176+D177</f>
        <v>380450</v>
      </c>
      <c r="E162" s="74">
        <f>E163+E173+E176+E177</f>
        <v>3350000</v>
      </c>
      <c r="F162" s="123">
        <v>3437750</v>
      </c>
      <c r="G162" s="123">
        <v>3500000</v>
      </c>
      <c r="H162" s="474">
        <f t="shared" si="5"/>
        <v>880.5362071231438</v>
      </c>
    </row>
    <row r="163" spans="1:8" ht="12.75">
      <c r="A163" s="328">
        <v>421</v>
      </c>
      <c r="B163" s="139"/>
      <c r="C163" s="139" t="s">
        <v>42</v>
      </c>
      <c r="D163" s="125">
        <f>SUM(D164:D167)</f>
        <v>150200</v>
      </c>
      <c r="E163" s="125">
        <f>SUM(E164:E167)</f>
        <v>3280000</v>
      </c>
      <c r="F163" s="125">
        <f>SUM(F164:F167)</f>
        <v>0</v>
      </c>
      <c r="G163" s="125">
        <f>SUM(G164:G167)</f>
        <v>0</v>
      </c>
      <c r="H163" s="477">
        <f t="shared" si="5"/>
        <v>2183.75499334221</v>
      </c>
    </row>
    <row r="164" spans="1:8" ht="12.75">
      <c r="A164" s="493">
        <v>4212</v>
      </c>
      <c r="B164" s="494">
        <v>4212601</v>
      </c>
      <c r="C164" s="494" t="s">
        <v>160</v>
      </c>
      <c r="D164" s="495">
        <v>28300</v>
      </c>
      <c r="E164" s="496">
        <v>900000</v>
      </c>
      <c r="F164" s="497"/>
      <c r="G164" s="497"/>
      <c r="H164" s="594">
        <f t="shared" si="5"/>
        <v>3180.2120141342757</v>
      </c>
    </row>
    <row r="165" spans="1:8" ht="12.75">
      <c r="A165" s="493">
        <v>4213</v>
      </c>
      <c r="B165" s="494">
        <v>4213101</v>
      </c>
      <c r="C165" s="494" t="s">
        <v>207</v>
      </c>
      <c r="D165" s="495">
        <v>10000</v>
      </c>
      <c r="E165" s="496">
        <v>400000</v>
      </c>
      <c r="F165" s="497"/>
      <c r="G165" s="497"/>
      <c r="H165" s="488">
        <f t="shared" si="5"/>
        <v>4000</v>
      </c>
    </row>
    <row r="166" spans="1:8" ht="12.75">
      <c r="A166" s="493">
        <v>4213</v>
      </c>
      <c r="B166" s="494">
        <v>4213103</v>
      </c>
      <c r="C166" s="494" t="s">
        <v>210</v>
      </c>
      <c r="D166" s="495">
        <v>0</v>
      </c>
      <c r="E166" s="496">
        <v>30000</v>
      </c>
      <c r="F166" s="497"/>
      <c r="G166" s="497"/>
      <c r="H166" s="488">
        <v>0</v>
      </c>
    </row>
    <row r="167" spans="1:8" s="1" customFormat="1" ht="12.75" customHeight="1">
      <c r="A167" s="330">
        <v>4214</v>
      </c>
      <c r="B167" s="37"/>
      <c r="C167" s="37" t="s">
        <v>43</v>
      </c>
      <c r="D167" s="20">
        <f>SUM(D168:D172)</f>
        <v>111900</v>
      </c>
      <c r="E167" s="41">
        <f>SUM(E168:E172)</f>
        <v>1950000</v>
      </c>
      <c r="F167" s="39"/>
      <c r="G167" s="39"/>
      <c r="H167" s="479">
        <f>E167/D167*100</f>
        <v>1742.627345844504</v>
      </c>
    </row>
    <row r="168" spans="1:8" ht="12.75">
      <c r="A168" s="329"/>
      <c r="B168" s="280">
        <v>4214901</v>
      </c>
      <c r="C168" s="280" t="s">
        <v>208</v>
      </c>
      <c r="D168" s="307">
        <v>30400</v>
      </c>
      <c r="E168" s="307">
        <v>20000</v>
      </c>
      <c r="F168" s="267"/>
      <c r="G168" s="267"/>
      <c r="H168" s="488">
        <f aca="true" t="shared" si="6" ref="H168:H178">E168/D168*100</f>
        <v>65.78947368421053</v>
      </c>
    </row>
    <row r="169" spans="1:8" ht="12.75">
      <c r="A169" s="329"/>
      <c r="B169" s="280">
        <v>4214902</v>
      </c>
      <c r="C169" s="280" t="s">
        <v>117</v>
      </c>
      <c r="D169" s="307">
        <v>16000</v>
      </c>
      <c r="E169" s="307">
        <v>280000</v>
      </c>
      <c r="F169" s="267"/>
      <c r="G169" s="267"/>
      <c r="H169" s="488">
        <f t="shared" si="6"/>
        <v>1750</v>
      </c>
    </row>
    <row r="170" spans="1:8" ht="12.75">
      <c r="A170" s="329"/>
      <c r="B170" s="280">
        <v>4214908</v>
      </c>
      <c r="C170" s="280" t="s">
        <v>113</v>
      </c>
      <c r="D170" s="307">
        <v>0</v>
      </c>
      <c r="E170" s="307">
        <v>550000</v>
      </c>
      <c r="F170" s="267"/>
      <c r="G170" s="267"/>
      <c r="H170" s="488">
        <v>0</v>
      </c>
    </row>
    <row r="171" spans="1:8" ht="12.75">
      <c r="A171" s="329"/>
      <c r="B171" s="280">
        <v>421451</v>
      </c>
      <c r="C171" s="280" t="s">
        <v>169</v>
      </c>
      <c r="D171" s="307">
        <v>200</v>
      </c>
      <c r="E171" s="307">
        <v>500000</v>
      </c>
      <c r="F171" s="267"/>
      <c r="G171" s="267"/>
      <c r="H171" s="488">
        <v>250</v>
      </c>
    </row>
    <row r="172" spans="1:8" ht="12.75">
      <c r="A172" s="329"/>
      <c r="B172" s="280">
        <v>4214910</v>
      </c>
      <c r="C172" s="280" t="s">
        <v>209</v>
      </c>
      <c r="D172" s="307">
        <v>65300</v>
      </c>
      <c r="E172" s="307">
        <v>600000</v>
      </c>
      <c r="F172" s="267"/>
      <c r="G172" s="267"/>
      <c r="H172" s="488">
        <f t="shared" si="6"/>
        <v>918.8361408882082</v>
      </c>
    </row>
    <row r="173" spans="1:8" ht="12.75">
      <c r="A173" s="331">
        <v>422</v>
      </c>
      <c r="B173" s="293"/>
      <c r="C173" s="293" t="s">
        <v>44</v>
      </c>
      <c r="D173" s="294">
        <f>SUM(D174:D175)</f>
        <v>129500</v>
      </c>
      <c r="E173" s="294">
        <f>SUM(E174:E175)</f>
        <v>50000</v>
      </c>
      <c r="F173" s="268"/>
      <c r="G173" s="268"/>
      <c r="H173" s="488">
        <f t="shared" si="6"/>
        <v>38.61003861003861</v>
      </c>
    </row>
    <row r="174" spans="1:8" ht="12.75" customHeight="1">
      <c r="A174" s="331"/>
      <c r="B174" s="293"/>
      <c r="C174" s="443" t="s">
        <v>150</v>
      </c>
      <c r="D174" s="445">
        <v>125500</v>
      </c>
      <c r="E174" s="548">
        <v>25000</v>
      </c>
      <c r="F174" s="268"/>
      <c r="G174" s="268"/>
      <c r="H174" s="488">
        <f t="shared" si="6"/>
        <v>19.9203187250996</v>
      </c>
    </row>
    <row r="175" spans="1:8" ht="12.75">
      <c r="A175" s="331"/>
      <c r="B175" s="293"/>
      <c r="C175" s="443" t="s">
        <v>152</v>
      </c>
      <c r="D175" s="445">
        <v>4000</v>
      </c>
      <c r="E175" s="549">
        <v>25000</v>
      </c>
      <c r="F175" s="268"/>
      <c r="G175" s="268"/>
      <c r="H175" s="488">
        <f t="shared" si="6"/>
        <v>625</v>
      </c>
    </row>
    <row r="176" spans="1:8" ht="12.75" customHeight="1">
      <c r="A176" s="331">
        <v>424</v>
      </c>
      <c r="B176" s="293"/>
      <c r="C176" s="444" t="s">
        <v>206</v>
      </c>
      <c r="D176" s="445">
        <v>20600</v>
      </c>
      <c r="E176" s="445">
        <v>20000</v>
      </c>
      <c r="F176" s="267"/>
      <c r="G176" s="267"/>
      <c r="H176" s="488">
        <f t="shared" si="6"/>
        <v>97.0873786407767</v>
      </c>
    </row>
    <row r="177" spans="1:8" ht="12.75">
      <c r="A177" s="331">
        <v>426</v>
      </c>
      <c r="B177" s="293"/>
      <c r="C177" s="296" t="s">
        <v>68</v>
      </c>
      <c r="D177" s="297">
        <f>SUM(D178:D178)</f>
        <v>80150</v>
      </c>
      <c r="E177" s="297">
        <f>SUM(E178:E178)</f>
        <v>0</v>
      </c>
      <c r="F177" s="297">
        <f>SUM(F178:F178)</f>
        <v>0</v>
      </c>
      <c r="G177" s="297">
        <f>SUM(G178:G178)</f>
        <v>0</v>
      </c>
      <c r="H177" s="488">
        <f t="shared" si="6"/>
        <v>0</v>
      </c>
    </row>
    <row r="178" spans="1:8" ht="13.5" thickBot="1">
      <c r="A178" s="331"/>
      <c r="B178" s="443">
        <v>42637</v>
      </c>
      <c r="C178" s="444" t="s">
        <v>158</v>
      </c>
      <c r="D178" s="445">
        <v>80150</v>
      </c>
      <c r="E178" s="445">
        <v>0</v>
      </c>
      <c r="F178" s="238"/>
      <c r="G178" s="238"/>
      <c r="H178" s="488">
        <f t="shared" si="6"/>
        <v>0</v>
      </c>
    </row>
    <row r="179" spans="1:8" ht="26.25" thickBot="1">
      <c r="A179" s="489">
        <v>45</v>
      </c>
      <c r="B179" s="511"/>
      <c r="C179" s="512" t="s">
        <v>89</v>
      </c>
      <c r="D179" s="433">
        <f>SUM(D180)</f>
        <v>0</v>
      </c>
      <c r="E179" s="513">
        <f>SUM(E180)</f>
        <v>500</v>
      </c>
      <c r="F179" s="434">
        <v>1000</v>
      </c>
      <c r="G179" s="434">
        <v>1000</v>
      </c>
      <c r="H179" s="474">
        <v>0</v>
      </c>
    </row>
    <row r="180" spans="1:8" ht="12.75">
      <c r="A180" s="291">
        <v>451</v>
      </c>
      <c r="B180" s="290"/>
      <c r="C180" s="302" t="s">
        <v>94</v>
      </c>
      <c r="D180" s="292">
        <v>0</v>
      </c>
      <c r="E180" s="292">
        <v>500</v>
      </c>
      <c r="F180" s="241"/>
      <c r="G180" s="241"/>
      <c r="H180" s="475">
        <v>0</v>
      </c>
    </row>
    <row r="181" spans="1:8" ht="15.75">
      <c r="A181" s="652" t="s">
        <v>57</v>
      </c>
      <c r="B181" s="653"/>
      <c r="C181" s="653"/>
      <c r="D181" s="372"/>
      <c r="E181" s="373"/>
      <c r="F181" s="39"/>
      <c r="G181" s="39"/>
      <c r="H181" s="479"/>
    </row>
    <row r="182" spans="1:8" ht="24">
      <c r="A182" s="15" t="s">
        <v>46</v>
      </c>
      <c r="B182" s="15"/>
      <c r="C182" s="28" t="s">
        <v>64</v>
      </c>
      <c r="D182" s="33" t="s">
        <v>161</v>
      </c>
      <c r="E182" s="33" t="s">
        <v>195</v>
      </c>
      <c r="F182" s="32" t="s">
        <v>162</v>
      </c>
      <c r="G182" s="32" t="s">
        <v>196</v>
      </c>
      <c r="H182" s="32" t="s">
        <v>197</v>
      </c>
    </row>
    <row r="183" spans="1:8" ht="15">
      <c r="A183" s="15"/>
      <c r="B183" s="15"/>
      <c r="C183" s="28" t="s">
        <v>65</v>
      </c>
      <c r="D183" s="31">
        <f aca="true" t="shared" si="7" ref="D183:E185">SUM(D184)</f>
        <v>0</v>
      </c>
      <c r="E183" s="18">
        <f t="shared" si="7"/>
        <v>400000</v>
      </c>
      <c r="F183" s="38">
        <f>F184</f>
        <v>300000</v>
      </c>
      <c r="G183" s="38">
        <f>G184</f>
        <v>300000</v>
      </c>
      <c r="H183" s="479">
        <v>0</v>
      </c>
    </row>
    <row r="184" spans="1:8" ht="24">
      <c r="A184" s="223">
        <v>5</v>
      </c>
      <c r="B184" s="223"/>
      <c r="C184" s="224" t="s">
        <v>45</v>
      </c>
      <c r="D184" s="225">
        <f t="shared" si="7"/>
        <v>0</v>
      </c>
      <c r="E184" s="226">
        <f t="shared" si="7"/>
        <v>400000</v>
      </c>
      <c r="F184" s="227">
        <f>F185</f>
        <v>300000</v>
      </c>
      <c r="G184" s="227">
        <f>G185</f>
        <v>300000</v>
      </c>
      <c r="H184" s="480"/>
    </row>
    <row r="185" spans="1:8" ht="15" customHeight="1">
      <c r="A185" s="49">
        <v>54</v>
      </c>
      <c r="B185" s="45"/>
      <c r="C185" s="45" t="s">
        <v>102</v>
      </c>
      <c r="D185" s="50">
        <f t="shared" si="7"/>
        <v>0</v>
      </c>
      <c r="E185" s="46">
        <f t="shared" si="7"/>
        <v>400000</v>
      </c>
      <c r="F185" s="47">
        <v>300000</v>
      </c>
      <c r="G185" s="47">
        <v>300000</v>
      </c>
      <c r="H185" s="483">
        <v>0</v>
      </c>
    </row>
    <row r="186" spans="1:11" ht="12.75">
      <c r="A186" s="314">
        <v>542</v>
      </c>
      <c r="B186" s="264"/>
      <c r="C186" s="265" t="s">
        <v>92</v>
      </c>
      <c r="D186" s="295">
        <v>0</v>
      </c>
      <c r="E186" s="266">
        <v>400000</v>
      </c>
      <c r="F186" s="267"/>
      <c r="G186" s="267"/>
      <c r="H186" s="486">
        <v>0</v>
      </c>
      <c r="K186" s="2"/>
    </row>
    <row r="187" spans="1:8" ht="23.25" customHeight="1" thickBot="1">
      <c r="A187" s="449">
        <v>922</v>
      </c>
      <c r="B187" s="532">
        <v>9221</v>
      </c>
      <c r="C187" s="303" t="s">
        <v>213</v>
      </c>
      <c r="D187" s="533">
        <v>422000</v>
      </c>
      <c r="E187" s="304"/>
      <c r="F187" s="270"/>
      <c r="G187" s="270">
        <v>477500</v>
      </c>
      <c r="H187" s="534">
        <f>E187/D187*100</f>
        <v>0</v>
      </c>
    </row>
    <row r="188" spans="1:8" ht="15.75" thickBot="1">
      <c r="A188" s="654" t="s">
        <v>103</v>
      </c>
      <c r="B188" s="655"/>
      <c r="C188" s="656"/>
      <c r="D188" s="535">
        <f>D71+D158+D184+D187</f>
        <v>3580420</v>
      </c>
      <c r="E188" s="536">
        <f>E71+E158+E184+E187</f>
        <v>5926000</v>
      </c>
      <c r="F188" s="536">
        <f>F71+F158+F184+F187</f>
        <v>5961700</v>
      </c>
      <c r="G188" s="536">
        <f>G71+G158+G184+G187</f>
        <v>6635500</v>
      </c>
      <c r="H188" s="537">
        <f>E188/D188*100</f>
        <v>165.5113087291435</v>
      </c>
    </row>
    <row r="189" spans="1:7" ht="15.75" customHeight="1">
      <c r="A189" s="9"/>
      <c r="B189" s="9"/>
      <c r="C189" s="29"/>
      <c r="D189" s="21"/>
      <c r="E189" s="9"/>
      <c r="F189" s="34"/>
      <c r="G189" s="34"/>
    </row>
    <row r="190" spans="1:7" ht="12.75" customHeight="1">
      <c r="A190" s="367"/>
      <c r="B190" s="367"/>
      <c r="C190" s="367"/>
      <c r="D190" s="579"/>
      <c r="E190" s="579"/>
      <c r="F190" s="579"/>
      <c r="G190" s="579"/>
    </row>
    <row r="191" spans="1:8" ht="12.75">
      <c r="A191" s="365"/>
      <c r="B191" s="365"/>
      <c r="C191" s="365"/>
      <c r="D191" s="523"/>
      <c r="E191" s="523"/>
      <c r="F191" s="523"/>
      <c r="G191" s="523"/>
      <c r="H191" s="365"/>
    </row>
    <row r="192" spans="1:8" ht="12.75">
      <c r="A192" s="365"/>
      <c r="B192" s="365"/>
      <c r="C192" s="365"/>
      <c r="D192" s="524"/>
      <c r="E192" s="524"/>
      <c r="F192" s="524"/>
      <c r="G192" s="524"/>
      <c r="H192" s="365"/>
    </row>
    <row r="193" spans="1:8" ht="12.75" customHeight="1">
      <c r="A193" s="150"/>
      <c r="B193" s="150"/>
      <c r="C193" s="150"/>
      <c r="D193" s="525"/>
      <c r="E193" s="366"/>
      <c r="F193" s="366"/>
      <c r="G193" s="366"/>
      <c r="H193" s="366"/>
    </row>
    <row r="194" spans="1:8" ht="12.75">
      <c r="A194" s="371"/>
      <c r="B194" s="371"/>
      <c r="C194" s="371"/>
      <c r="D194" s="371"/>
      <c r="E194" s="371"/>
      <c r="F194" s="371"/>
      <c r="G194" s="371"/>
      <c r="H194" s="371"/>
    </row>
    <row r="195" spans="1:8" ht="12.75">
      <c r="A195" s="371"/>
      <c r="B195" s="371"/>
      <c r="C195" s="371"/>
      <c r="D195" s="371"/>
      <c r="E195" s="371"/>
      <c r="F195" s="371"/>
      <c r="G195" s="371"/>
      <c r="H195" s="371"/>
    </row>
    <row r="196" spans="1:7" ht="12.75">
      <c r="A196" s="367"/>
      <c r="B196" s="367"/>
      <c r="C196" s="367"/>
      <c r="D196" s="367"/>
      <c r="E196" s="367"/>
      <c r="F196" s="34"/>
      <c r="G196" s="34"/>
    </row>
    <row r="197" spans="1:7" ht="12.75">
      <c r="A197" s="367"/>
      <c r="B197" s="367"/>
      <c r="C197" s="367"/>
      <c r="D197" s="367"/>
      <c r="E197" s="367"/>
      <c r="F197" s="34"/>
      <c r="G197" s="34"/>
    </row>
    <row r="198" spans="1:8" s="1" customFormat="1" ht="12.75" customHeight="1">
      <c r="A198" s="367"/>
      <c r="B198" s="367"/>
      <c r="C198" s="367"/>
      <c r="D198" s="367"/>
      <c r="E198" s="367"/>
      <c r="F198" s="34"/>
      <c r="G198" s="34"/>
      <c r="H198"/>
    </row>
    <row r="199" spans="1:7" ht="12.75">
      <c r="A199" s="367"/>
      <c r="B199" s="367"/>
      <c r="C199" s="367"/>
      <c r="D199" s="367"/>
      <c r="E199" s="367"/>
      <c r="F199" s="34"/>
      <c r="G199" s="34"/>
    </row>
    <row r="200" spans="1:8" ht="12.75">
      <c r="A200" s="368"/>
      <c r="B200" s="368"/>
      <c r="C200" s="368"/>
      <c r="D200"/>
      <c r="F200" s="364"/>
      <c r="G200" s="364"/>
      <c r="H200" s="364"/>
    </row>
    <row r="201" spans="1:8" ht="12.75">
      <c r="A201" s="368"/>
      <c r="B201" s="368"/>
      <c r="C201" s="368"/>
      <c r="D201"/>
      <c r="F201" s="364"/>
      <c r="G201" s="364"/>
      <c r="H201" s="364"/>
    </row>
    <row r="202" spans="1:8" ht="12.75">
      <c r="A202" s="363"/>
      <c r="B202" s="363"/>
      <c r="C202" s="363"/>
      <c r="D202"/>
      <c r="F202" s="364"/>
      <c r="G202" s="364"/>
      <c r="H202" s="364"/>
    </row>
    <row r="203" spans="1:8" ht="12.75">
      <c r="A203" s="636"/>
      <c r="B203" s="636"/>
      <c r="C203" s="150"/>
      <c r="D203"/>
      <c r="F203" s="634"/>
      <c r="G203" s="634"/>
      <c r="H203" s="634"/>
    </row>
    <row r="204" spans="1:8" ht="12.75">
      <c r="A204" s="637"/>
      <c r="B204" s="637"/>
      <c r="C204" s="150"/>
      <c r="D204"/>
      <c r="F204" s="634"/>
      <c r="G204" s="634"/>
      <c r="H204" s="634"/>
    </row>
    <row r="205" spans="1:5" ht="12.75">
      <c r="A205" s="629"/>
      <c r="B205" s="629"/>
      <c r="C205" s="629"/>
      <c r="D205" s="629"/>
      <c r="E205" s="629"/>
    </row>
    <row r="206" spans="1:5" ht="12.75">
      <c r="A206" s="629"/>
      <c r="B206" s="629"/>
      <c r="C206" s="629"/>
      <c r="D206" s="629"/>
      <c r="E206" s="629"/>
    </row>
    <row r="207" spans="1:8" s="252" customFormat="1" ht="12.75">
      <c r="A207" s="151"/>
      <c r="B207" s="151"/>
      <c r="C207" s="150"/>
      <c r="D207"/>
      <c r="E207"/>
      <c r="F207" s="34"/>
      <c r="G207" s="34"/>
      <c r="H207"/>
    </row>
    <row r="208" spans="1:7" ht="12.75" customHeight="1">
      <c r="A208" s="635"/>
      <c r="B208" s="635"/>
      <c r="C208" s="635"/>
      <c r="D208" s="635"/>
      <c r="E208" s="635"/>
      <c r="F208" s="34"/>
      <c r="G208" s="34"/>
    </row>
    <row r="209" spans="1:7" ht="12.75">
      <c r="A209" s="9"/>
      <c r="B209" s="9"/>
      <c r="C209" s="29"/>
      <c r="D209" s="21"/>
      <c r="E209" s="9"/>
      <c r="F209" s="34"/>
      <c r="G209" s="34"/>
    </row>
    <row r="210" spans="1:7" ht="12.75">
      <c r="A210" s="9"/>
      <c r="B210" s="9"/>
      <c r="C210" s="29"/>
      <c r="D210" s="21"/>
      <c r="E210" s="9"/>
      <c r="F210" s="34"/>
      <c r="G210" s="34"/>
    </row>
    <row r="211" spans="1:7" ht="12.75">
      <c r="A211" s="9"/>
      <c r="B211" s="9"/>
      <c r="C211" s="29"/>
      <c r="D211" s="21"/>
      <c r="E211" s="9"/>
      <c r="F211" s="34"/>
      <c r="G211" s="34"/>
    </row>
    <row r="212" spans="1:8" s="1" customFormat="1" ht="12.75">
      <c r="A212" s="9"/>
      <c r="B212" s="9"/>
      <c r="C212" s="29"/>
      <c r="D212" s="21"/>
      <c r="E212" s="9"/>
      <c r="F212" s="34"/>
      <c r="G212" s="34"/>
      <c r="H212"/>
    </row>
    <row r="213" spans="1:8" s="1" customFormat="1" ht="12.75">
      <c r="A213" s="9"/>
      <c r="B213" s="9"/>
      <c r="C213" s="29"/>
      <c r="D213" s="21"/>
      <c r="E213" s="9"/>
      <c r="F213" s="34"/>
      <c r="G213" s="34"/>
      <c r="H213"/>
    </row>
    <row r="214" spans="1:7" ht="12.75">
      <c r="A214" s="9"/>
      <c r="B214" s="9"/>
      <c r="C214" s="29"/>
      <c r="D214" s="21"/>
      <c r="E214" s="9"/>
      <c r="F214" s="34"/>
      <c r="G214" s="34"/>
    </row>
    <row r="215" spans="1:7" ht="12.75">
      <c r="A215" s="9"/>
      <c r="B215" s="9"/>
      <c r="C215" s="29"/>
      <c r="D215" s="21"/>
      <c r="E215" s="9"/>
      <c r="F215" s="34"/>
      <c r="G215" s="34"/>
    </row>
    <row r="216" spans="1:8" s="25" customFormat="1" ht="12.75" customHeight="1">
      <c r="A216" s="9"/>
      <c r="B216" s="9"/>
      <c r="C216" s="29"/>
      <c r="D216" s="21"/>
      <c r="E216" s="9"/>
      <c r="F216" s="34"/>
      <c r="G216" s="34"/>
      <c r="H216"/>
    </row>
    <row r="217" spans="1:7" ht="12.75">
      <c r="A217" s="9"/>
      <c r="B217" s="9"/>
      <c r="C217" s="29"/>
      <c r="D217" s="21"/>
      <c r="E217" s="9"/>
      <c r="F217" s="34"/>
      <c r="G217" s="34"/>
    </row>
    <row r="218" spans="1:8" s="3" customFormat="1" ht="12.75">
      <c r="A218" s="9"/>
      <c r="B218" s="9"/>
      <c r="C218" s="29"/>
      <c r="D218" s="21"/>
      <c r="E218" s="9"/>
      <c r="F218" s="34"/>
      <c r="G218" s="34"/>
      <c r="H218"/>
    </row>
    <row r="219" spans="1:7" ht="12.75">
      <c r="A219" s="9"/>
      <c r="B219" s="9"/>
      <c r="C219" s="29"/>
      <c r="D219" s="21"/>
      <c r="E219" s="9"/>
      <c r="F219" s="34"/>
      <c r="G219" s="34"/>
    </row>
    <row r="220" spans="1:7" ht="12.75">
      <c r="A220" s="9"/>
      <c r="B220" s="9"/>
      <c r="C220" s="29"/>
      <c r="D220" s="21"/>
      <c r="E220" s="9"/>
      <c r="F220" s="34"/>
      <c r="G220" s="34"/>
    </row>
    <row r="221" spans="1:7" ht="12.75">
      <c r="A221" s="9"/>
      <c r="B221" s="9"/>
      <c r="C221" s="29"/>
      <c r="D221" s="21"/>
      <c r="E221" s="9"/>
      <c r="F221" s="34"/>
      <c r="G221" s="34"/>
    </row>
    <row r="222" spans="1:7" ht="12.75">
      <c r="A222" s="9"/>
      <c r="B222" s="9"/>
      <c r="C222" s="29"/>
      <c r="D222" s="21"/>
      <c r="E222" s="9"/>
      <c r="F222" s="34"/>
      <c r="G222" s="34"/>
    </row>
    <row r="223" spans="1:7" ht="12.75">
      <c r="A223" s="9"/>
      <c r="B223" s="9"/>
      <c r="C223" s="29"/>
      <c r="D223" s="21"/>
      <c r="E223" s="9"/>
      <c r="F223" s="34"/>
      <c r="G223" s="34"/>
    </row>
    <row r="224" spans="1:7" ht="12.75">
      <c r="A224" s="9"/>
      <c r="B224" s="9"/>
      <c r="C224" s="29"/>
      <c r="D224" s="21"/>
      <c r="E224" s="9"/>
      <c r="F224" s="34"/>
      <c r="G224" s="34"/>
    </row>
    <row r="225" spans="1:7" ht="12.75">
      <c r="A225" s="9"/>
      <c r="B225" s="9"/>
      <c r="C225" s="29"/>
      <c r="D225" s="21"/>
      <c r="E225" s="9"/>
      <c r="F225" s="34"/>
      <c r="G225" s="34"/>
    </row>
    <row r="226" spans="1:7" ht="12.75">
      <c r="A226" s="9"/>
      <c r="B226" s="9"/>
      <c r="C226" s="29"/>
      <c r="D226" s="21"/>
      <c r="E226" s="9"/>
      <c r="F226" s="34"/>
      <c r="G226" s="34"/>
    </row>
    <row r="227" spans="1:7" ht="12.75">
      <c r="A227" s="9"/>
      <c r="B227" s="9"/>
      <c r="C227" s="29"/>
      <c r="D227" s="21"/>
      <c r="E227" s="9"/>
      <c r="F227" s="34"/>
      <c r="G227" s="34"/>
    </row>
    <row r="228" spans="1:7" ht="12.75">
      <c r="A228" s="9"/>
      <c r="B228" s="9"/>
      <c r="C228" s="29"/>
      <c r="D228" s="21"/>
      <c r="E228" s="9"/>
      <c r="F228" s="34"/>
      <c r="G228" s="34"/>
    </row>
    <row r="229" spans="1:7" ht="12.75">
      <c r="A229" s="9"/>
      <c r="B229" s="9"/>
      <c r="C229" s="29"/>
      <c r="D229" s="21"/>
      <c r="E229" s="9"/>
      <c r="F229" s="34"/>
      <c r="G229" s="34"/>
    </row>
    <row r="230" spans="1:7" ht="16.5" customHeight="1">
      <c r="A230" s="9"/>
      <c r="B230" s="9"/>
      <c r="C230" s="29"/>
      <c r="D230" s="21"/>
      <c r="E230" s="9"/>
      <c r="F230" s="34"/>
      <c r="G230" s="34"/>
    </row>
    <row r="231" spans="1:7" ht="12.75">
      <c r="A231" s="9"/>
      <c r="B231" s="9"/>
      <c r="C231" s="29"/>
      <c r="D231" s="21"/>
      <c r="E231" s="9"/>
      <c r="F231" s="34"/>
      <c r="G231" s="34"/>
    </row>
    <row r="232" spans="1:8" s="25" customFormat="1" ht="12.75">
      <c r="A232" s="9"/>
      <c r="B232" s="9"/>
      <c r="C232" s="29"/>
      <c r="D232" s="21"/>
      <c r="E232" s="9"/>
      <c r="F232" s="34"/>
      <c r="G232" s="34"/>
      <c r="H232"/>
    </row>
    <row r="233" spans="1:7" ht="12.75">
      <c r="A233" s="9"/>
      <c r="B233" s="9"/>
      <c r="C233" s="29"/>
      <c r="D233" s="21"/>
      <c r="E233" s="9"/>
      <c r="F233" s="34"/>
      <c r="G233" s="34"/>
    </row>
    <row r="234" spans="1:7" ht="12.75">
      <c r="A234" s="9"/>
      <c r="B234" s="9"/>
      <c r="C234" s="29"/>
      <c r="D234" s="21"/>
      <c r="E234" s="9"/>
      <c r="F234" s="34"/>
      <c r="G234" s="34"/>
    </row>
    <row r="235" spans="1:7" ht="12.75">
      <c r="A235" s="9"/>
      <c r="B235" s="9"/>
      <c r="C235" s="29"/>
      <c r="D235" s="21"/>
      <c r="E235" s="9"/>
      <c r="F235" s="34"/>
      <c r="G235" s="34"/>
    </row>
    <row r="236" spans="1:8" s="25" customFormat="1" ht="12.75" customHeight="1">
      <c r="A236" s="9"/>
      <c r="B236" s="9"/>
      <c r="C236" s="29"/>
      <c r="D236" s="21"/>
      <c r="E236" s="9"/>
      <c r="F236" s="34"/>
      <c r="G236" s="34"/>
      <c r="H236"/>
    </row>
    <row r="237" spans="1:7" ht="12.75">
      <c r="A237" s="9"/>
      <c r="B237" s="9"/>
      <c r="C237" s="29"/>
      <c r="D237" s="21"/>
      <c r="E237" s="9"/>
      <c r="F237" s="34"/>
      <c r="G237" s="34"/>
    </row>
    <row r="238" spans="1:7" ht="12.75">
      <c r="A238" s="9"/>
      <c r="B238" s="9"/>
      <c r="C238" s="29"/>
      <c r="D238" s="21"/>
      <c r="E238" s="9"/>
      <c r="F238" s="34"/>
      <c r="G238" s="34"/>
    </row>
    <row r="239" spans="1:8" s="3" customFormat="1" ht="12.75">
      <c r="A239" s="9"/>
      <c r="B239" s="9"/>
      <c r="C239" s="29"/>
      <c r="D239" s="21"/>
      <c r="E239" s="9"/>
      <c r="F239" s="34"/>
      <c r="G239" s="34"/>
      <c r="H239"/>
    </row>
    <row r="240" spans="1:7" ht="12.75">
      <c r="A240" s="9"/>
      <c r="B240" s="9"/>
      <c r="C240" s="29"/>
      <c r="D240" s="21"/>
      <c r="E240" s="9"/>
      <c r="F240" s="34"/>
      <c r="G240" s="34"/>
    </row>
    <row r="241" spans="1:8" s="3" customFormat="1" ht="12.75">
      <c r="A241" s="9"/>
      <c r="B241" s="9"/>
      <c r="C241" s="29"/>
      <c r="D241" s="21"/>
      <c r="E241" s="9"/>
      <c r="F241" s="34"/>
      <c r="G241" s="34"/>
      <c r="H241"/>
    </row>
    <row r="242" spans="1:7" ht="12.75">
      <c r="A242" s="9"/>
      <c r="B242" s="9"/>
      <c r="C242" s="29"/>
      <c r="D242" s="21"/>
      <c r="E242" s="9"/>
      <c r="F242" s="34"/>
      <c r="G242" s="34"/>
    </row>
    <row r="243" spans="1:7" ht="21" customHeight="1">
      <c r="A243" s="9"/>
      <c r="B243" s="9"/>
      <c r="C243" s="29"/>
      <c r="D243" s="21"/>
      <c r="E243" s="9"/>
      <c r="F243" s="34"/>
      <c r="G243" s="34"/>
    </row>
    <row r="244" spans="1:7" ht="9" customHeight="1">
      <c r="A244" s="9"/>
      <c r="B244" s="9"/>
      <c r="C244" s="29"/>
      <c r="D244" s="21"/>
      <c r="E244" s="9"/>
      <c r="F244" s="34"/>
      <c r="G244" s="34"/>
    </row>
    <row r="245" spans="1:7" ht="12.75">
      <c r="A245" s="9"/>
      <c r="B245" s="9"/>
      <c r="C245" s="29"/>
      <c r="D245" s="21"/>
      <c r="E245" s="9"/>
      <c r="F245" s="34"/>
      <c r="G245" s="34"/>
    </row>
    <row r="246" spans="1:8" s="48" customFormat="1" ht="12.75">
      <c r="A246" s="9"/>
      <c r="B246" s="9"/>
      <c r="C246" s="29"/>
      <c r="D246" s="21"/>
      <c r="E246" s="9"/>
      <c r="F246" s="34"/>
      <c r="G246" s="34"/>
      <c r="H246"/>
    </row>
    <row r="247" spans="1:7" ht="12.75">
      <c r="A247" s="9"/>
      <c r="B247" s="9"/>
      <c r="C247" s="29"/>
      <c r="D247" s="21"/>
      <c r="E247" s="9"/>
      <c r="F247" s="34"/>
      <c r="G247" s="34"/>
    </row>
    <row r="248" spans="1:7" ht="12.75">
      <c r="A248" s="9"/>
      <c r="B248" s="9"/>
      <c r="C248" s="29"/>
      <c r="D248" s="21"/>
      <c r="E248" s="9"/>
      <c r="F248" s="34"/>
      <c r="G248" s="34"/>
    </row>
    <row r="249" spans="1:7" ht="12.75">
      <c r="A249" s="9"/>
      <c r="B249" s="9"/>
      <c r="C249" s="29"/>
      <c r="D249" s="21"/>
      <c r="E249" s="9"/>
      <c r="F249" s="34"/>
      <c r="G249" s="34"/>
    </row>
    <row r="250" spans="1:7" ht="12.75">
      <c r="A250" s="9"/>
      <c r="B250" s="9"/>
      <c r="C250" s="29"/>
      <c r="D250" s="21"/>
      <c r="E250" s="9"/>
      <c r="F250" s="34"/>
      <c r="G250" s="34"/>
    </row>
    <row r="251" spans="1:7" ht="12.75">
      <c r="A251" s="9"/>
      <c r="B251" s="9"/>
      <c r="C251" s="29"/>
      <c r="D251" s="21"/>
      <c r="E251" s="9"/>
      <c r="F251" s="34"/>
      <c r="G251" s="34"/>
    </row>
    <row r="252" spans="1:7" ht="12.75">
      <c r="A252" s="9"/>
      <c r="B252" s="9"/>
      <c r="C252" s="29"/>
      <c r="D252" s="21"/>
      <c r="E252" s="9"/>
      <c r="F252" s="34"/>
      <c r="G252" s="34"/>
    </row>
    <row r="253" spans="1:7" ht="12.75">
      <c r="A253" s="9"/>
      <c r="B253" s="9"/>
      <c r="C253" s="29"/>
      <c r="D253" s="21"/>
      <c r="E253" s="9"/>
      <c r="F253" s="34"/>
      <c r="G253" s="34"/>
    </row>
    <row r="254" spans="1:7" ht="12.75">
      <c r="A254" s="9"/>
      <c r="B254" s="9"/>
      <c r="C254" s="29"/>
      <c r="D254" s="21"/>
      <c r="E254" s="9"/>
      <c r="F254" s="34"/>
      <c r="G254" s="34"/>
    </row>
    <row r="255" spans="1:7" ht="12.75">
      <c r="A255" s="9"/>
      <c r="B255" s="9"/>
      <c r="C255" s="29"/>
      <c r="D255" s="21"/>
      <c r="E255" s="9"/>
      <c r="F255" s="34"/>
      <c r="G255" s="34"/>
    </row>
    <row r="256" spans="1:7" ht="12.75">
      <c r="A256" s="9"/>
      <c r="B256" s="9"/>
      <c r="C256" s="29"/>
      <c r="D256" s="21"/>
      <c r="E256" s="9"/>
      <c r="F256" s="34"/>
      <c r="G256" s="34"/>
    </row>
    <row r="257" spans="1:7" ht="12.75">
      <c r="A257" s="9"/>
      <c r="B257" s="9"/>
      <c r="C257" s="29"/>
      <c r="D257" s="21"/>
      <c r="E257" s="9"/>
      <c r="F257" s="34"/>
      <c r="G257" s="34"/>
    </row>
    <row r="258" spans="1:7" ht="12.75">
      <c r="A258" s="9"/>
      <c r="B258" s="9"/>
      <c r="C258" s="29"/>
      <c r="D258" s="21"/>
      <c r="E258" s="9"/>
      <c r="F258" s="34"/>
      <c r="G258" s="34"/>
    </row>
    <row r="259" spans="1:7" ht="12.75">
      <c r="A259" s="9"/>
      <c r="B259" s="9"/>
      <c r="C259" s="29"/>
      <c r="D259" s="21"/>
      <c r="E259" s="9"/>
      <c r="F259" s="34"/>
      <c r="G259" s="34"/>
    </row>
    <row r="260" spans="1:7" ht="12.75">
      <c r="A260" s="9"/>
      <c r="B260" s="9"/>
      <c r="C260" s="29"/>
      <c r="D260" s="21"/>
      <c r="E260" s="9"/>
      <c r="F260" s="34"/>
      <c r="G260" s="34"/>
    </row>
    <row r="261" spans="1:7" ht="12.75">
      <c r="A261" s="9"/>
      <c r="B261" s="9"/>
      <c r="C261" s="29"/>
      <c r="D261" s="21"/>
      <c r="E261" s="9"/>
      <c r="F261" s="34"/>
      <c r="G261" s="34"/>
    </row>
    <row r="262" spans="1:7" ht="12.75">
      <c r="A262" s="9"/>
      <c r="B262" s="9"/>
      <c r="C262" s="29"/>
      <c r="D262" s="21"/>
      <c r="E262" s="9"/>
      <c r="F262" s="34"/>
      <c r="G262" s="34"/>
    </row>
    <row r="263" spans="1:7" ht="12.75">
      <c r="A263" s="9"/>
      <c r="B263" s="9"/>
      <c r="C263" s="29"/>
      <c r="D263" s="21"/>
      <c r="E263" s="9"/>
      <c r="F263" s="34"/>
      <c r="G263" s="34"/>
    </row>
    <row r="264" spans="1:7" ht="12.75">
      <c r="A264" s="9"/>
      <c r="B264" s="9"/>
      <c r="C264" s="29"/>
      <c r="D264" s="21"/>
      <c r="E264" s="9"/>
      <c r="F264" s="34"/>
      <c r="G264" s="34"/>
    </row>
    <row r="265" spans="1:7" ht="12.75">
      <c r="A265" s="9"/>
      <c r="B265" s="9"/>
      <c r="C265" s="29"/>
      <c r="D265" s="21"/>
      <c r="E265" s="9"/>
      <c r="F265" s="34"/>
      <c r="G265" s="34"/>
    </row>
    <row r="266" spans="1:7" ht="12.75">
      <c r="A266" s="9"/>
      <c r="B266" s="9"/>
      <c r="C266" s="29"/>
      <c r="D266" s="21"/>
      <c r="E266" s="9"/>
      <c r="F266" s="34"/>
      <c r="G266" s="34"/>
    </row>
    <row r="267" spans="1:7" ht="12.75">
      <c r="A267" s="9"/>
      <c r="B267" s="9"/>
      <c r="C267" s="29"/>
      <c r="D267" s="21"/>
      <c r="E267" s="9"/>
      <c r="F267" s="34"/>
      <c r="G267" s="34"/>
    </row>
    <row r="268" spans="1:7" ht="12.75">
      <c r="A268" s="9"/>
      <c r="B268" s="9"/>
      <c r="C268" s="29"/>
      <c r="D268" s="21"/>
      <c r="E268" s="9"/>
      <c r="F268" s="34"/>
      <c r="G268" s="34"/>
    </row>
    <row r="269" spans="6:7" ht="12.75">
      <c r="F269" s="2"/>
      <c r="G269" s="2"/>
    </row>
    <row r="270" spans="6:7" ht="12.75">
      <c r="F270" s="2"/>
      <c r="G270" s="2"/>
    </row>
    <row r="271" spans="6:7" ht="12.75">
      <c r="F271" s="2"/>
      <c r="G271" s="2"/>
    </row>
    <row r="272" spans="6:7" ht="12.75">
      <c r="F272" s="2"/>
      <c r="G272" s="2"/>
    </row>
    <row r="273" spans="6:7" ht="12.75">
      <c r="F273" s="2"/>
      <c r="G273" s="2"/>
    </row>
    <row r="274" spans="6:7" ht="12.75">
      <c r="F274" s="2"/>
      <c r="G274" s="2"/>
    </row>
    <row r="275" spans="6:7" ht="12.75">
      <c r="F275" s="2"/>
      <c r="G275" s="2"/>
    </row>
    <row r="276" spans="6:7" ht="12.75">
      <c r="F276" s="2"/>
      <c r="G276" s="2"/>
    </row>
    <row r="277" spans="6:7" ht="12.75">
      <c r="F277" s="2"/>
      <c r="G277" s="2"/>
    </row>
    <row r="278" spans="6:7" ht="12.75">
      <c r="F278" s="2"/>
      <c r="G278" s="2"/>
    </row>
    <row r="279" spans="6:7" ht="12.75">
      <c r="F279" s="2"/>
      <c r="G279" s="2"/>
    </row>
    <row r="280" spans="6:7" ht="12.75">
      <c r="F280" s="2"/>
      <c r="G280" s="2"/>
    </row>
    <row r="281" spans="6:7" ht="12.75">
      <c r="F281" s="2"/>
      <c r="G281" s="2"/>
    </row>
    <row r="282" spans="6:7" ht="12.75">
      <c r="F282" s="2"/>
      <c r="G282" s="2"/>
    </row>
    <row r="283" spans="6:7" ht="12.75">
      <c r="F283" s="2"/>
      <c r="G283" s="2"/>
    </row>
    <row r="284" spans="6:7" ht="12.75">
      <c r="F284" s="2"/>
      <c r="G284" s="2"/>
    </row>
    <row r="285" spans="6:7" ht="12.75">
      <c r="F285" s="2"/>
      <c r="G285" s="2"/>
    </row>
    <row r="286" spans="6:7" ht="12.75">
      <c r="F286" s="2"/>
      <c r="G286" s="2"/>
    </row>
    <row r="287" spans="6:7" ht="12.75">
      <c r="F287" s="2"/>
      <c r="G287" s="2"/>
    </row>
    <row r="288" spans="6:7" ht="12.75">
      <c r="F288" s="2"/>
      <c r="G288" s="2"/>
    </row>
    <row r="289" spans="6:7" ht="12.75">
      <c r="F289" s="2"/>
      <c r="G289" s="2"/>
    </row>
    <row r="290" spans="6:7" ht="12.75">
      <c r="F290" s="2"/>
      <c r="G290" s="2"/>
    </row>
    <row r="291" spans="6:7" ht="12.75">
      <c r="F291" s="2"/>
      <c r="G291" s="2"/>
    </row>
    <row r="292" spans="6:7" ht="12.75">
      <c r="F292" s="2"/>
      <c r="G292" s="2"/>
    </row>
    <row r="293" spans="6:7" ht="12.75">
      <c r="F293" s="2"/>
      <c r="G293" s="2"/>
    </row>
    <row r="294" spans="6:7" ht="12.75">
      <c r="F294" s="2"/>
      <c r="G294" s="2"/>
    </row>
    <row r="295" spans="6:7" ht="12.75">
      <c r="F295" s="2"/>
      <c r="G295" s="2"/>
    </row>
    <row r="296" spans="6:7" ht="12.75">
      <c r="F296" s="2"/>
      <c r="G296" s="2"/>
    </row>
    <row r="297" spans="6:7" ht="12.75">
      <c r="F297" s="2"/>
      <c r="G297" s="2"/>
    </row>
    <row r="298" spans="6:7" ht="12.75">
      <c r="F298" s="2"/>
      <c r="G298" s="2"/>
    </row>
    <row r="299" spans="6:7" ht="12.75">
      <c r="F299" s="2"/>
      <c r="G299" s="2"/>
    </row>
    <row r="300" spans="6:7" ht="12.75">
      <c r="F300" s="2"/>
      <c r="G300" s="2"/>
    </row>
    <row r="301" spans="6:7" ht="12.75">
      <c r="F301" s="2"/>
      <c r="G301" s="2"/>
    </row>
    <row r="302" spans="6:7" ht="12.75">
      <c r="F302" s="2"/>
      <c r="G302" s="2"/>
    </row>
    <row r="303" spans="6:7" ht="12.75">
      <c r="F303" s="2"/>
      <c r="G303" s="2"/>
    </row>
    <row r="304" spans="6:7" ht="12.75">
      <c r="F304" s="2"/>
      <c r="G304" s="2"/>
    </row>
    <row r="305" spans="6:7" ht="12.75">
      <c r="F305" s="2"/>
      <c r="G305" s="2"/>
    </row>
    <row r="306" spans="6:7" ht="12.75">
      <c r="F306" s="2"/>
      <c r="G306" s="2"/>
    </row>
    <row r="307" spans="6:7" ht="12.75">
      <c r="F307" s="2"/>
      <c r="G307" s="2"/>
    </row>
    <row r="308" spans="6:7" ht="12.75">
      <c r="F308" s="2"/>
      <c r="G308" s="2"/>
    </row>
    <row r="309" spans="6:7" ht="12.75">
      <c r="F309" s="2"/>
      <c r="G309" s="2"/>
    </row>
    <row r="310" spans="6:7" ht="12.75">
      <c r="F310" s="2"/>
      <c r="G310" s="2"/>
    </row>
    <row r="311" spans="6:7" ht="12.75">
      <c r="F311" s="2"/>
      <c r="G311" s="2"/>
    </row>
    <row r="312" spans="6:7" ht="12.75">
      <c r="F312" s="2"/>
      <c r="G312" s="2"/>
    </row>
    <row r="313" spans="6:7" ht="12.75">
      <c r="F313" s="2"/>
      <c r="G313" s="2"/>
    </row>
    <row r="314" spans="6:7" ht="12.75">
      <c r="F314" s="2"/>
      <c r="G314" s="2"/>
    </row>
    <row r="315" spans="6:7" ht="12.75">
      <c r="F315" s="2"/>
      <c r="G315" s="2"/>
    </row>
    <row r="316" spans="6:7" ht="12.75">
      <c r="F316" s="2"/>
      <c r="G316" s="2"/>
    </row>
    <row r="317" spans="6:7" ht="12.75">
      <c r="F317" s="2"/>
      <c r="G317" s="2"/>
    </row>
    <row r="318" spans="6:7" ht="12.75">
      <c r="F318" s="2"/>
      <c r="G318" s="2"/>
    </row>
    <row r="319" spans="6:7" ht="12.75">
      <c r="F319" s="2"/>
      <c r="G319" s="2"/>
    </row>
    <row r="320" spans="6:7" ht="12.75">
      <c r="F320" s="2"/>
      <c r="G320" s="2"/>
    </row>
    <row r="321" spans="6:7" ht="12.75">
      <c r="F321" s="2"/>
      <c r="G321" s="2"/>
    </row>
    <row r="322" spans="6:7" ht="12.75">
      <c r="F322" s="2"/>
      <c r="G322" s="2"/>
    </row>
    <row r="323" spans="6:7" ht="12.75">
      <c r="F323" s="2"/>
      <c r="G323" s="2"/>
    </row>
    <row r="324" spans="6:7" ht="12.75">
      <c r="F324" s="2"/>
      <c r="G324" s="2"/>
    </row>
    <row r="325" spans="6:7" ht="12.75">
      <c r="F325" s="2"/>
      <c r="G325" s="2"/>
    </row>
    <row r="326" spans="6:7" ht="12.75">
      <c r="F326" s="2"/>
      <c r="G326" s="2"/>
    </row>
    <row r="327" spans="6:7" ht="12.75">
      <c r="F327" s="2"/>
      <c r="G327" s="2"/>
    </row>
    <row r="328" spans="6:7" ht="12.75">
      <c r="F328" s="2"/>
      <c r="G328" s="2"/>
    </row>
    <row r="329" spans="6:7" ht="12.75">
      <c r="F329" s="2"/>
      <c r="G329" s="2"/>
    </row>
    <row r="330" spans="6:7" ht="12.75">
      <c r="F330" s="2"/>
      <c r="G330" s="2"/>
    </row>
    <row r="331" spans="6:7" ht="12.75">
      <c r="F331" s="2"/>
      <c r="G331" s="2"/>
    </row>
    <row r="332" spans="6:7" ht="12.75">
      <c r="F332" s="2"/>
      <c r="G332" s="2"/>
    </row>
    <row r="333" spans="6:7" ht="12.75">
      <c r="F333" s="2"/>
      <c r="G333" s="2"/>
    </row>
    <row r="334" spans="6:7" ht="12.75">
      <c r="F334" s="2"/>
      <c r="G334" s="2"/>
    </row>
    <row r="335" spans="6:7" ht="12.75">
      <c r="F335" s="2"/>
      <c r="G335" s="2"/>
    </row>
    <row r="336" spans="6:7" ht="12.75">
      <c r="F336" s="2"/>
      <c r="G336" s="2"/>
    </row>
    <row r="337" spans="6:7" ht="12.75">
      <c r="F337" s="2"/>
      <c r="G337" s="2"/>
    </row>
    <row r="338" spans="6:7" ht="12.75">
      <c r="F338" s="2"/>
      <c r="G338" s="2"/>
    </row>
    <row r="339" spans="6:7" ht="12.75">
      <c r="F339" s="2"/>
      <c r="G339" s="2"/>
    </row>
    <row r="340" spans="6:7" ht="12.75">
      <c r="F340" s="2"/>
      <c r="G340" s="2"/>
    </row>
    <row r="341" spans="6:7" ht="12.75">
      <c r="F341" s="2"/>
      <c r="G341" s="2"/>
    </row>
    <row r="342" spans="6:7" ht="12.75">
      <c r="F342" s="2"/>
      <c r="G342" s="2"/>
    </row>
    <row r="343" spans="6:7" ht="12.75">
      <c r="F343" s="2"/>
      <c r="G343" s="2"/>
    </row>
    <row r="344" spans="6:7" ht="12.75">
      <c r="F344" s="2"/>
      <c r="G344" s="2"/>
    </row>
    <row r="345" spans="6:7" ht="12.75">
      <c r="F345" s="2"/>
      <c r="G345" s="2"/>
    </row>
    <row r="346" spans="6:7" ht="12.75">
      <c r="F346" s="2"/>
      <c r="G346" s="2"/>
    </row>
    <row r="347" spans="6:7" ht="12.75">
      <c r="F347" s="2"/>
      <c r="G347" s="2"/>
    </row>
    <row r="348" spans="6:7" ht="12.75">
      <c r="F348" s="2"/>
      <c r="G348" s="2"/>
    </row>
    <row r="349" spans="6:7" ht="12.75">
      <c r="F349" s="2"/>
      <c r="G349" s="2"/>
    </row>
    <row r="350" spans="6:7" ht="12.75">
      <c r="F350" s="2"/>
      <c r="G350" s="2"/>
    </row>
    <row r="351" spans="6:7" ht="12.75">
      <c r="F351" s="2"/>
      <c r="G351" s="2"/>
    </row>
    <row r="352" spans="6:7" ht="12.75">
      <c r="F352" s="2"/>
      <c r="G352" s="2"/>
    </row>
    <row r="353" spans="6:7" ht="12.75">
      <c r="F353" s="2"/>
      <c r="G353" s="2"/>
    </row>
    <row r="354" spans="6:7" ht="12.75">
      <c r="F354" s="2"/>
      <c r="G354" s="2"/>
    </row>
    <row r="355" spans="6:7" ht="12.75">
      <c r="F355" s="2"/>
      <c r="G355" s="2"/>
    </row>
    <row r="356" spans="6:7" ht="12.75">
      <c r="F356" s="2"/>
      <c r="G356" s="2"/>
    </row>
    <row r="357" spans="6:7" ht="12.75">
      <c r="F357" s="2"/>
      <c r="G357" s="2"/>
    </row>
    <row r="358" spans="6:7" ht="12.75">
      <c r="F358" s="2"/>
      <c r="G358" s="2"/>
    </row>
    <row r="359" spans="6:7" ht="12.75">
      <c r="F359" s="2"/>
      <c r="G359" s="2"/>
    </row>
    <row r="360" spans="6:7" ht="12.75">
      <c r="F360" s="2"/>
      <c r="G360" s="2"/>
    </row>
    <row r="361" spans="6:7" ht="12.75">
      <c r="F361" s="2"/>
      <c r="G361" s="2"/>
    </row>
    <row r="362" spans="6:7" ht="12.75">
      <c r="F362" s="2"/>
      <c r="G362" s="2"/>
    </row>
    <row r="363" spans="6:7" ht="12.75">
      <c r="F363" s="2"/>
      <c r="G363" s="2"/>
    </row>
    <row r="364" spans="6:7" ht="12.75">
      <c r="F364" s="2"/>
      <c r="G364" s="2"/>
    </row>
    <row r="365" spans="6:7" ht="12.75">
      <c r="F365" s="2"/>
      <c r="G365" s="2"/>
    </row>
    <row r="366" spans="6:7" ht="12.75">
      <c r="F366" s="2"/>
      <c r="G366" s="2"/>
    </row>
    <row r="367" spans="6:7" ht="12.75">
      <c r="F367" s="2"/>
      <c r="G367" s="2"/>
    </row>
    <row r="368" spans="6:7" ht="12.75">
      <c r="F368" s="2"/>
      <c r="G368" s="2"/>
    </row>
    <row r="369" spans="6:7" ht="12.75">
      <c r="F369" s="2"/>
      <c r="G369" s="2"/>
    </row>
    <row r="370" spans="6:7" ht="12.75">
      <c r="F370" s="2"/>
      <c r="G370" s="2"/>
    </row>
    <row r="371" spans="6:7" ht="12.75">
      <c r="F371" s="2"/>
      <c r="G371" s="2"/>
    </row>
    <row r="372" spans="6:7" ht="12.75">
      <c r="F372" s="2"/>
      <c r="G372" s="2"/>
    </row>
    <row r="373" spans="6:7" ht="12.75">
      <c r="F373" s="2"/>
      <c r="G373" s="2"/>
    </row>
    <row r="374" spans="6:7" ht="12.75">
      <c r="F374" s="2"/>
      <c r="G374" s="2"/>
    </row>
    <row r="375" spans="6:7" ht="12.75">
      <c r="F375" s="2"/>
      <c r="G375" s="2"/>
    </row>
    <row r="376" spans="6:7" ht="12.75">
      <c r="F376" s="2"/>
      <c r="G376" s="2"/>
    </row>
    <row r="377" spans="6:7" ht="12.75">
      <c r="F377" s="2"/>
      <c r="G377" s="2"/>
    </row>
    <row r="378" spans="6:7" ht="12.75">
      <c r="F378" s="2"/>
      <c r="G378" s="2"/>
    </row>
    <row r="379" spans="6:7" ht="12.75">
      <c r="F379" s="2"/>
      <c r="G379" s="2"/>
    </row>
    <row r="380" spans="6:7" ht="12.75">
      <c r="F380" s="2"/>
      <c r="G380" s="2"/>
    </row>
    <row r="381" spans="6:7" ht="12.75">
      <c r="F381" s="2"/>
      <c r="G381" s="2"/>
    </row>
    <row r="382" spans="6:7" ht="12.75">
      <c r="F382" s="2"/>
      <c r="G382" s="2"/>
    </row>
    <row r="383" spans="6:7" ht="12.75">
      <c r="F383" s="2"/>
      <c r="G383" s="2"/>
    </row>
    <row r="384" spans="6:7" ht="12.75">
      <c r="F384" s="2"/>
      <c r="G384" s="2"/>
    </row>
    <row r="385" spans="6:7" ht="12.75">
      <c r="F385" s="2"/>
      <c r="G385" s="2"/>
    </row>
    <row r="386" spans="6:7" ht="12.75">
      <c r="F386" s="2"/>
      <c r="G386" s="2"/>
    </row>
    <row r="387" spans="6:7" ht="12.75">
      <c r="F387" s="2"/>
      <c r="G387" s="2"/>
    </row>
    <row r="388" spans="6:7" ht="12.75">
      <c r="F388" s="2"/>
      <c r="G388" s="2"/>
    </row>
    <row r="389" spans="6:7" ht="12.75">
      <c r="F389" s="2"/>
      <c r="G389" s="2"/>
    </row>
    <row r="390" spans="6:7" ht="12.75">
      <c r="F390" s="2"/>
      <c r="G390" s="2"/>
    </row>
    <row r="391" spans="6:7" ht="12.75">
      <c r="F391" s="2"/>
      <c r="G391" s="2"/>
    </row>
    <row r="392" spans="6:7" ht="12.75">
      <c r="F392" s="2"/>
      <c r="G392" s="2"/>
    </row>
    <row r="393" spans="6:7" ht="12.75">
      <c r="F393" s="2"/>
      <c r="G393" s="2"/>
    </row>
    <row r="394" spans="6:7" ht="12.75">
      <c r="F394" s="2"/>
      <c r="G394" s="2"/>
    </row>
    <row r="395" spans="6:7" ht="12.75">
      <c r="F395" s="2"/>
      <c r="G395" s="2"/>
    </row>
    <row r="396" spans="6:7" ht="12.75">
      <c r="F396" s="2"/>
      <c r="G396" s="2"/>
    </row>
    <row r="397" spans="6:7" ht="12.75">
      <c r="F397" s="2"/>
      <c r="G397" s="2"/>
    </row>
    <row r="398" spans="6:7" ht="12.75">
      <c r="F398" s="2"/>
      <c r="G398" s="2"/>
    </row>
    <row r="399" spans="6:7" ht="12.75">
      <c r="F399" s="2"/>
      <c r="G399" s="2"/>
    </row>
    <row r="400" spans="6:7" ht="12.75">
      <c r="F400" s="2"/>
      <c r="G400" s="2"/>
    </row>
    <row r="401" spans="6:7" ht="12.75">
      <c r="F401" s="2"/>
      <c r="G401" s="2"/>
    </row>
    <row r="402" spans="6:7" ht="12.75">
      <c r="F402" s="2"/>
      <c r="G402" s="2"/>
    </row>
    <row r="403" spans="6:7" ht="12.75">
      <c r="F403" s="2"/>
      <c r="G403" s="2"/>
    </row>
    <row r="404" spans="6:7" ht="12.75">
      <c r="F404" s="2"/>
      <c r="G404" s="2"/>
    </row>
    <row r="405" spans="6:7" ht="12.75">
      <c r="F405" s="2"/>
      <c r="G405" s="2"/>
    </row>
    <row r="406" spans="6:7" ht="12.75">
      <c r="F406" s="2"/>
      <c r="G406" s="2"/>
    </row>
    <row r="407" spans="6:7" ht="12.75">
      <c r="F407" s="2"/>
      <c r="G407" s="2"/>
    </row>
    <row r="408" spans="6:7" ht="12.75">
      <c r="F408" s="2"/>
      <c r="G408" s="2"/>
    </row>
    <row r="409" spans="6:7" ht="12.75">
      <c r="F409" s="2"/>
      <c r="G409" s="2"/>
    </row>
    <row r="410" spans="6:7" ht="12.75">
      <c r="F410" s="2"/>
      <c r="G410" s="2"/>
    </row>
    <row r="411" spans="6:7" ht="12.75">
      <c r="F411" s="2"/>
      <c r="G411" s="2"/>
    </row>
    <row r="412" spans="6:7" ht="12.75">
      <c r="F412" s="2"/>
      <c r="G412" s="2"/>
    </row>
    <row r="413" spans="6:7" ht="12.75">
      <c r="F413" s="2"/>
      <c r="G413" s="2"/>
    </row>
    <row r="414" spans="6:7" ht="12.75">
      <c r="F414" s="2"/>
      <c r="G414" s="2"/>
    </row>
    <row r="415" spans="6:7" ht="12.75">
      <c r="F415" s="2"/>
      <c r="G415" s="2"/>
    </row>
    <row r="416" spans="6:7" ht="12.75">
      <c r="F416" s="2"/>
      <c r="G416" s="2"/>
    </row>
    <row r="417" spans="6:7" ht="12.75">
      <c r="F417" s="2"/>
      <c r="G417" s="2"/>
    </row>
    <row r="418" spans="6:7" ht="12.75">
      <c r="F418" s="2"/>
      <c r="G418" s="2"/>
    </row>
    <row r="419" spans="6:7" ht="12.75">
      <c r="F419" s="2"/>
      <c r="G419" s="2"/>
    </row>
    <row r="420" spans="6:7" ht="12.75">
      <c r="F420" s="2"/>
      <c r="G420" s="2"/>
    </row>
    <row r="421" spans="6:7" ht="12.75">
      <c r="F421" s="2"/>
      <c r="G421" s="2"/>
    </row>
    <row r="422" spans="6:7" ht="12.75">
      <c r="F422" s="2"/>
      <c r="G422" s="2"/>
    </row>
    <row r="423" spans="6:7" ht="12.75">
      <c r="F423" s="2"/>
      <c r="G423" s="2"/>
    </row>
    <row r="424" spans="6:7" ht="12.75">
      <c r="F424" s="2"/>
      <c r="G424" s="2"/>
    </row>
    <row r="425" spans="6:7" ht="12.75">
      <c r="F425" s="2"/>
      <c r="G425" s="2"/>
    </row>
    <row r="426" spans="6:7" ht="12.75">
      <c r="F426" s="2"/>
      <c r="G426" s="2"/>
    </row>
    <row r="427" spans="6:7" ht="12.75">
      <c r="F427" s="2"/>
      <c r="G427" s="2"/>
    </row>
    <row r="428" spans="6:7" ht="12.75">
      <c r="F428" s="2"/>
      <c r="G428" s="2"/>
    </row>
    <row r="429" spans="6:7" ht="12.75">
      <c r="F429" s="2"/>
      <c r="G429" s="2"/>
    </row>
    <row r="430" spans="6:7" ht="12.75">
      <c r="F430" s="2"/>
      <c r="G430" s="2"/>
    </row>
    <row r="431" spans="6:7" ht="12.75">
      <c r="F431" s="2"/>
      <c r="G431" s="2"/>
    </row>
    <row r="432" spans="6:7" ht="12.75">
      <c r="F432" s="2"/>
      <c r="G432" s="2"/>
    </row>
    <row r="433" spans="6:7" ht="12.75">
      <c r="F433" s="2"/>
      <c r="G433" s="2"/>
    </row>
    <row r="434" spans="6:7" ht="12.75">
      <c r="F434" s="2"/>
      <c r="G434" s="2"/>
    </row>
    <row r="435" spans="6:7" ht="12.75">
      <c r="F435" s="2"/>
      <c r="G435" s="2"/>
    </row>
    <row r="436" spans="6:7" ht="12.75">
      <c r="F436" s="2"/>
      <c r="G436" s="2"/>
    </row>
    <row r="437" spans="6:7" ht="12.75">
      <c r="F437" s="2"/>
      <c r="G437" s="2"/>
    </row>
    <row r="438" spans="6:7" ht="12.75">
      <c r="F438" s="2"/>
      <c r="G438" s="2"/>
    </row>
    <row r="439" spans="6:7" ht="12.75">
      <c r="F439" s="2"/>
      <c r="G439" s="2"/>
    </row>
    <row r="440" spans="6:7" ht="12.75">
      <c r="F440" s="2"/>
      <c r="G440" s="2"/>
    </row>
    <row r="441" spans="6:7" ht="12.75">
      <c r="F441" s="2"/>
      <c r="G441" s="2"/>
    </row>
    <row r="442" spans="6:7" ht="12.75">
      <c r="F442" s="2"/>
      <c r="G442" s="2"/>
    </row>
    <row r="443" spans="6:7" ht="12.75">
      <c r="F443" s="2"/>
      <c r="G443" s="2"/>
    </row>
    <row r="444" spans="6:7" ht="12.75">
      <c r="F444" s="2"/>
      <c r="G444" s="2"/>
    </row>
    <row r="445" spans="6:7" ht="12.75">
      <c r="F445" s="2"/>
      <c r="G445" s="2"/>
    </row>
    <row r="446" spans="6:7" ht="12.75">
      <c r="F446" s="2"/>
      <c r="G446" s="2"/>
    </row>
    <row r="447" spans="6:7" ht="12.75">
      <c r="F447" s="2"/>
      <c r="G447" s="2"/>
    </row>
    <row r="448" spans="6:7" ht="12.75">
      <c r="F448" s="2"/>
      <c r="G448" s="2"/>
    </row>
    <row r="449" spans="6:7" ht="12.75">
      <c r="F449" s="2"/>
      <c r="G449" s="2"/>
    </row>
    <row r="450" spans="6:7" ht="12.75">
      <c r="F450" s="2"/>
      <c r="G450" s="2"/>
    </row>
    <row r="451" spans="6:7" ht="12.75">
      <c r="F451" s="2"/>
      <c r="G451" s="2"/>
    </row>
    <row r="452" spans="6:7" ht="12.75">
      <c r="F452" s="2"/>
      <c r="G452" s="2"/>
    </row>
    <row r="453" spans="6:7" ht="12.75">
      <c r="F453" s="2"/>
      <c r="G453" s="2"/>
    </row>
    <row r="454" spans="6:7" ht="12.75">
      <c r="F454" s="2"/>
      <c r="G454" s="2"/>
    </row>
    <row r="455" spans="6:7" ht="12.75">
      <c r="F455" s="2"/>
      <c r="G455" s="2"/>
    </row>
    <row r="456" spans="6:7" ht="12.75">
      <c r="F456" s="2"/>
      <c r="G456" s="2"/>
    </row>
    <row r="457" spans="6:7" ht="12.75">
      <c r="F457" s="2"/>
      <c r="G457" s="2"/>
    </row>
    <row r="458" spans="6:7" ht="12.75">
      <c r="F458" s="2"/>
      <c r="G458" s="2"/>
    </row>
    <row r="459" spans="6:7" ht="12.75">
      <c r="F459" s="2"/>
      <c r="G459" s="2"/>
    </row>
    <row r="460" spans="6:7" ht="12.75">
      <c r="F460" s="2"/>
      <c r="G460" s="2"/>
    </row>
    <row r="461" spans="6:7" ht="12.75">
      <c r="F461" s="2"/>
      <c r="G461" s="2"/>
    </row>
    <row r="462" spans="6:7" ht="12.75">
      <c r="F462" s="2"/>
      <c r="G462" s="2"/>
    </row>
    <row r="463" spans="6:7" ht="12.75">
      <c r="F463" s="2"/>
      <c r="G463" s="2"/>
    </row>
    <row r="464" spans="6:7" ht="12.75">
      <c r="F464" s="2"/>
      <c r="G464" s="2"/>
    </row>
    <row r="465" spans="6:7" ht="12.75">
      <c r="F465" s="2"/>
      <c r="G465" s="2"/>
    </row>
    <row r="466" spans="6:7" ht="12.75">
      <c r="F466" s="2"/>
      <c r="G466" s="2"/>
    </row>
    <row r="467" spans="6:7" ht="12.75">
      <c r="F467" s="2"/>
      <c r="G467" s="2"/>
    </row>
    <row r="468" spans="6:7" ht="12.75">
      <c r="F468" s="2"/>
      <c r="G468" s="2"/>
    </row>
    <row r="469" spans="6:7" ht="12.75">
      <c r="F469" s="2"/>
      <c r="G469" s="2"/>
    </row>
    <row r="470" spans="6:7" ht="12.75">
      <c r="F470" s="2"/>
      <c r="G470" s="2"/>
    </row>
    <row r="471" spans="6:7" ht="12.75">
      <c r="F471" s="2"/>
      <c r="G471" s="2"/>
    </row>
    <row r="472" spans="6:7" ht="12.75">
      <c r="F472" s="2"/>
      <c r="G472" s="2"/>
    </row>
    <row r="473" spans="6:7" ht="12.75">
      <c r="F473" s="2"/>
      <c r="G473" s="2"/>
    </row>
    <row r="474" spans="6:7" ht="12.75">
      <c r="F474" s="2"/>
      <c r="G474" s="2"/>
    </row>
    <row r="475" spans="6:7" ht="12.75">
      <c r="F475" s="2"/>
      <c r="G475" s="2"/>
    </row>
    <row r="476" spans="6:7" ht="12.75">
      <c r="F476" s="2"/>
      <c r="G476" s="2"/>
    </row>
    <row r="477" spans="6:7" ht="12.75">
      <c r="F477" s="2"/>
      <c r="G477" s="2"/>
    </row>
    <row r="478" spans="6:7" ht="12.75">
      <c r="F478" s="2"/>
      <c r="G478" s="2"/>
    </row>
    <row r="479" spans="6:7" ht="12.75">
      <c r="F479" s="2"/>
      <c r="G479" s="2"/>
    </row>
    <row r="480" spans="6:7" ht="12.75">
      <c r="F480" s="2"/>
      <c r="G480" s="2"/>
    </row>
    <row r="481" spans="6:7" ht="12.75">
      <c r="F481" s="2"/>
      <c r="G481" s="2"/>
    </row>
    <row r="482" spans="6:7" ht="12.75">
      <c r="F482" s="2"/>
      <c r="G482" s="2"/>
    </row>
    <row r="483" spans="6:7" ht="12.75">
      <c r="F483" s="2"/>
      <c r="G483" s="2"/>
    </row>
    <row r="484" spans="6:7" ht="12.75">
      <c r="F484" s="2"/>
      <c r="G484" s="2"/>
    </row>
    <row r="485" spans="6:7" ht="12.75">
      <c r="F485" s="2"/>
      <c r="G485" s="2"/>
    </row>
    <row r="486" spans="6:7" ht="12.75">
      <c r="F486" s="2"/>
      <c r="G486" s="2"/>
    </row>
    <row r="487" spans="6:7" ht="12.75">
      <c r="F487" s="2"/>
      <c r="G487" s="2"/>
    </row>
    <row r="488" spans="6:7" ht="12.75">
      <c r="F488" s="2"/>
      <c r="G488" s="2"/>
    </row>
    <row r="489" spans="6:7" ht="12.75">
      <c r="F489" s="2"/>
      <c r="G489" s="2"/>
    </row>
    <row r="490" spans="6:7" ht="12.75">
      <c r="F490" s="2"/>
      <c r="G490" s="2"/>
    </row>
    <row r="491" spans="6:7" ht="12.75">
      <c r="F491" s="2"/>
      <c r="G491" s="2"/>
    </row>
    <row r="492" spans="6:7" ht="12.75">
      <c r="F492" s="2"/>
      <c r="G492" s="2"/>
    </row>
    <row r="493" spans="6:7" ht="12.75">
      <c r="F493" s="2"/>
      <c r="G493" s="2"/>
    </row>
    <row r="494" spans="6:7" ht="12.75">
      <c r="F494" s="2"/>
      <c r="G494" s="2"/>
    </row>
    <row r="495" spans="6:7" ht="12.75">
      <c r="F495" s="2"/>
      <c r="G495" s="2"/>
    </row>
    <row r="496" spans="6:7" ht="12.75">
      <c r="F496" s="2"/>
      <c r="G496" s="2"/>
    </row>
    <row r="497" spans="6:7" ht="12.75">
      <c r="F497" s="2"/>
      <c r="G497" s="2"/>
    </row>
    <row r="498" spans="6:7" ht="12.75">
      <c r="F498" s="2"/>
      <c r="G498" s="2"/>
    </row>
    <row r="499" spans="6:7" ht="12.75">
      <c r="F499" s="2"/>
      <c r="G499" s="2"/>
    </row>
    <row r="500" spans="6:7" ht="12.75">
      <c r="F500" s="2"/>
      <c r="G500" s="2"/>
    </row>
    <row r="501" spans="6:7" ht="12.75">
      <c r="F501" s="2"/>
      <c r="G501" s="2"/>
    </row>
    <row r="502" spans="6:7" ht="12.75">
      <c r="F502" s="2"/>
      <c r="G502" s="2"/>
    </row>
    <row r="503" spans="6:7" ht="12.75">
      <c r="F503" s="2"/>
      <c r="G503" s="2"/>
    </row>
    <row r="504" spans="6:7" ht="12.75">
      <c r="F504" s="2"/>
      <c r="G504" s="2"/>
    </row>
    <row r="505" spans="6:7" ht="12.75">
      <c r="F505" s="2"/>
      <c r="G505" s="2"/>
    </row>
    <row r="506" spans="6:7" ht="12.75">
      <c r="F506" s="2"/>
      <c r="G506" s="2"/>
    </row>
    <row r="507" spans="6:7" ht="12.75">
      <c r="F507" s="2"/>
      <c r="G507" s="2"/>
    </row>
    <row r="508" spans="6:7" ht="12.75">
      <c r="F508" s="2"/>
      <c r="G508" s="2"/>
    </row>
    <row r="509" spans="6:7" ht="12.75">
      <c r="F509" s="2"/>
      <c r="G509" s="2"/>
    </row>
    <row r="510" spans="6:7" ht="12.75">
      <c r="F510" s="2"/>
      <c r="G510" s="2"/>
    </row>
    <row r="511" spans="6:7" ht="12.75">
      <c r="F511" s="2"/>
      <c r="G511" s="2"/>
    </row>
    <row r="512" spans="6:7" ht="12.75">
      <c r="F512" s="2"/>
      <c r="G512" s="2"/>
    </row>
    <row r="513" spans="6:7" ht="12.75">
      <c r="F513" s="2"/>
      <c r="G513" s="2"/>
    </row>
    <row r="514" spans="6:7" ht="12.75">
      <c r="F514" s="2"/>
      <c r="G514" s="2"/>
    </row>
    <row r="515" spans="6:7" ht="12.75">
      <c r="F515" s="2"/>
      <c r="G515" s="2"/>
    </row>
    <row r="516" spans="6:7" ht="12.75">
      <c r="F516" s="2"/>
      <c r="G516" s="2"/>
    </row>
    <row r="517" spans="6:7" ht="12.75">
      <c r="F517" s="2"/>
      <c r="G517" s="2"/>
    </row>
    <row r="518" spans="6:7" ht="12.75">
      <c r="F518" s="2"/>
      <c r="G518" s="2"/>
    </row>
    <row r="519" spans="6:7" ht="12.75">
      <c r="F519" s="2"/>
      <c r="G519" s="2"/>
    </row>
    <row r="520" spans="6:7" ht="12.75">
      <c r="F520" s="2"/>
      <c r="G520" s="2"/>
    </row>
    <row r="521" spans="6:7" ht="12.75">
      <c r="F521" s="2"/>
      <c r="G521" s="2"/>
    </row>
    <row r="522" spans="6:7" ht="12.75">
      <c r="F522" s="2"/>
      <c r="G522" s="2"/>
    </row>
    <row r="523" spans="6:7" ht="12.75">
      <c r="F523" s="2"/>
      <c r="G523" s="2"/>
    </row>
    <row r="524" spans="6:7" ht="12.75">
      <c r="F524" s="2"/>
      <c r="G524" s="2"/>
    </row>
    <row r="525" spans="6:7" ht="12.75">
      <c r="F525" s="2"/>
      <c r="G525" s="2"/>
    </row>
    <row r="526" spans="6:7" ht="12.75">
      <c r="F526" s="2"/>
      <c r="G526" s="2"/>
    </row>
    <row r="527" spans="6:7" ht="12.75">
      <c r="F527" s="2"/>
      <c r="G527" s="2"/>
    </row>
    <row r="528" spans="6:7" ht="12.75">
      <c r="F528" s="2"/>
      <c r="G528" s="2"/>
    </row>
    <row r="529" spans="6:7" ht="12.75">
      <c r="F529" s="2"/>
      <c r="G529" s="2"/>
    </row>
    <row r="530" spans="6:7" ht="12.75">
      <c r="F530" s="2"/>
      <c r="G530" s="2"/>
    </row>
    <row r="531" spans="6:7" ht="12.75">
      <c r="F531" s="2"/>
      <c r="G531" s="2"/>
    </row>
    <row r="532" spans="6:7" ht="12.75">
      <c r="F532" s="2"/>
      <c r="G532" s="2"/>
    </row>
    <row r="533" spans="6:7" ht="12.75">
      <c r="F533" s="2"/>
      <c r="G533" s="2"/>
    </row>
    <row r="534" spans="6:7" ht="12.75">
      <c r="F534" s="2"/>
      <c r="G534" s="2"/>
    </row>
    <row r="535" spans="6:7" ht="12.75">
      <c r="F535" s="2"/>
      <c r="G535" s="2"/>
    </row>
    <row r="536" spans="6:7" ht="12.75">
      <c r="F536" s="2"/>
      <c r="G536" s="2"/>
    </row>
    <row r="537" spans="6:7" ht="12.75">
      <c r="F537" s="2"/>
      <c r="G537" s="2"/>
    </row>
    <row r="538" spans="6:7" ht="12.75">
      <c r="F538" s="2"/>
      <c r="G538" s="2"/>
    </row>
    <row r="539" spans="6:7" ht="12.75">
      <c r="F539" s="2"/>
      <c r="G539" s="2"/>
    </row>
    <row r="540" spans="6:7" ht="12.75">
      <c r="F540" s="2"/>
      <c r="G540" s="2"/>
    </row>
    <row r="541" spans="6:7" ht="12.75">
      <c r="F541" s="2"/>
      <c r="G541" s="2"/>
    </row>
    <row r="542" spans="6:7" ht="12.75">
      <c r="F542" s="2"/>
      <c r="G542" s="2"/>
    </row>
    <row r="543" spans="6:7" ht="12.75">
      <c r="F543" s="2"/>
      <c r="G543" s="2"/>
    </row>
    <row r="544" spans="6:7" ht="12.75">
      <c r="F544" s="2"/>
      <c r="G544" s="2"/>
    </row>
    <row r="545" spans="6:7" ht="12.75">
      <c r="F545" s="2"/>
      <c r="G545" s="2"/>
    </row>
    <row r="546" spans="6:7" ht="12.75">
      <c r="F546" s="2"/>
      <c r="G546" s="2"/>
    </row>
    <row r="547" spans="6:7" ht="12.75">
      <c r="F547" s="2"/>
      <c r="G547" s="2"/>
    </row>
    <row r="548" spans="6:7" ht="12.75">
      <c r="F548" s="2"/>
      <c r="G548" s="2"/>
    </row>
    <row r="549" spans="6:7" ht="12.75">
      <c r="F549" s="2"/>
      <c r="G549" s="2"/>
    </row>
    <row r="550" spans="6:7" ht="12.75">
      <c r="F550" s="2"/>
      <c r="G550" s="2"/>
    </row>
    <row r="551" spans="6:7" ht="12.75">
      <c r="F551" s="2"/>
      <c r="G551" s="2"/>
    </row>
    <row r="552" spans="6:7" ht="12.75">
      <c r="F552" s="2"/>
      <c r="G552" s="2"/>
    </row>
    <row r="553" spans="6:7" ht="12.75">
      <c r="F553" s="2"/>
      <c r="G553" s="2"/>
    </row>
    <row r="554" spans="6:7" ht="12.75">
      <c r="F554" s="2"/>
      <c r="G554" s="2"/>
    </row>
    <row r="555" spans="6:7" ht="12.75">
      <c r="F555" s="2"/>
      <c r="G555" s="2"/>
    </row>
    <row r="556" spans="6:7" ht="12.75">
      <c r="F556" s="2"/>
      <c r="G556" s="2"/>
    </row>
    <row r="557" spans="6:7" ht="12.75">
      <c r="F557" s="2"/>
      <c r="G557" s="2"/>
    </row>
    <row r="558" spans="6:7" ht="12.75">
      <c r="F558" s="2"/>
      <c r="G558" s="2"/>
    </row>
    <row r="559" spans="6:7" ht="12.75">
      <c r="F559" s="2"/>
      <c r="G559" s="2"/>
    </row>
    <row r="560" spans="6:7" ht="12.75">
      <c r="F560" s="2"/>
      <c r="G560" s="2"/>
    </row>
    <row r="561" spans="6:7" ht="12.75">
      <c r="F561" s="2"/>
      <c r="G561" s="2"/>
    </row>
    <row r="562" spans="6:7" ht="12.75">
      <c r="F562" s="2"/>
      <c r="G562" s="2"/>
    </row>
    <row r="563" spans="6:7" ht="12.75">
      <c r="F563" s="2"/>
      <c r="G563" s="2"/>
    </row>
    <row r="564" spans="6:7" ht="12.75">
      <c r="F564" s="2"/>
      <c r="G564" s="2"/>
    </row>
    <row r="565" spans="6:7" ht="12.75">
      <c r="F565" s="2"/>
      <c r="G565" s="2"/>
    </row>
    <row r="566" spans="6:7" ht="12.75">
      <c r="F566" s="2"/>
      <c r="G566" s="2"/>
    </row>
    <row r="567" spans="6:7" ht="12.75">
      <c r="F567" s="2"/>
      <c r="G567" s="2"/>
    </row>
    <row r="568" spans="6:7" ht="12.75">
      <c r="F568" s="2"/>
      <c r="G568" s="2"/>
    </row>
    <row r="569" spans="6:7" ht="12.75">
      <c r="F569" s="2"/>
      <c r="G569" s="2"/>
    </row>
    <row r="570" spans="6:7" ht="12.75">
      <c r="F570" s="2"/>
      <c r="G570" s="2"/>
    </row>
    <row r="571" spans="6:7" ht="12.75">
      <c r="F571" s="2"/>
      <c r="G571" s="2"/>
    </row>
    <row r="572" spans="6:7" ht="12.75">
      <c r="F572" s="2"/>
      <c r="G572" s="2"/>
    </row>
    <row r="573" spans="6:7" ht="12.75">
      <c r="F573" s="2"/>
      <c r="G573" s="2"/>
    </row>
    <row r="574" spans="6:7" ht="12.75">
      <c r="F574" s="2"/>
      <c r="G574" s="2"/>
    </row>
    <row r="575" spans="6:7" ht="12.75">
      <c r="F575" s="2"/>
      <c r="G575" s="2"/>
    </row>
    <row r="576" spans="6:7" ht="12.75">
      <c r="F576" s="2"/>
      <c r="G576" s="2"/>
    </row>
    <row r="577" spans="6:7" ht="12.75">
      <c r="F577" s="2"/>
      <c r="G577" s="2"/>
    </row>
    <row r="578" spans="6:7" ht="12.75">
      <c r="F578" s="2"/>
      <c r="G578" s="2"/>
    </row>
    <row r="579" spans="6:7" ht="12.75">
      <c r="F579" s="2"/>
      <c r="G579" s="2"/>
    </row>
    <row r="580" spans="6:7" ht="12.75">
      <c r="F580" s="2"/>
      <c r="G580" s="2"/>
    </row>
    <row r="581" spans="6:7" ht="12.75">
      <c r="F581" s="2"/>
      <c r="G581" s="2"/>
    </row>
    <row r="582" spans="6:7" ht="12.75">
      <c r="F582" s="2"/>
      <c r="G582" s="2"/>
    </row>
    <row r="583" spans="6:7" ht="12.75">
      <c r="F583" s="2"/>
      <c r="G583" s="2"/>
    </row>
    <row r="584" spans="6:7" ht="12.75">
      <c r="F584" s="2"/>
      <c r="G584" s="2"/>
    </row>
    <row r="585" spans="6:7" ht="12.75">
      <c r="F585" s="2"/>
      <c r="G585" s="2"/>
    </row>
    <row r="586" spans="6:7" ht="12.75">
      <c r="F586" s="2"/>
      <c r="G586" s="2"/>
    </row>
    <row r="587" spans="6:7" ht="12.75">
      <c r="F587" s="2"/>
      <c r="G587" s="2"/>
    </row>
    <row r="588" spans="6:7" ht="12.75">
      <c r="F588" s="2"/>
      <c r="G588" s="2"/>
    </row>
    <row r="589" spans="6:7" ht="12.75">
      <c r="F589" s="2"/>
      <c r="G589" s="2"/>
    </row>
    <row r="590" spans="6:7" ht="12.75">
      <c r="F590" s="2"/>
      <c r="G590" s="2"/>
    </row>
    <row r="591" spans="6:7" ht="12.75">
      <c r="F591" s="2"/>
      <c r="G591" s="2"/>
    </row>
    <row r="592" spans="6:7" ht="12.75">
      <c r="F592" s="2"/>
      <c r="G592" s="2"/>
    </row>
    <row r="593" spans="6:7" ht="12.75">
      <c r="F593" s="2"/>
      <c r="G593" s="2"/>
    </row>
    <row r="594" spans="6:7" ht="12.75">
      <c r="F594" s="2"/>
      <c r="G594" s="2"/>
    </row>
    <row r="595" spans="6:7" ht="12.75">
      <c r="F595" s="2"/>
      <c r="G595" s="2"/>
    </row>
    <row r="596" spans="6:7" ht="12.75">
      <c r="F596" s="2"/>
      <c r="G596" s="2"/>
    </row>
    <row r="597" spans="6:7" ht="12.75">
      <c r="F597" s="2"/>
      <c r="G597" s="2"/>
    </row>
    <row r="598" spans="6:7" ht="12.75">
      <c r="F598" s="2"/>
      <c r="G598" s="2"/>
    </row>
    <row r="599" spans="6:7" ht="12.75">
      <c r="F599" s="2"/>
      <c r="G599" s="2"/>
    </row>
    <row r="600" spans="1:8" ht="12.75">
      <c r="A600" s="9"/>
      <c r="B600" s="9"/>
      <c r="C600" s="29"/>
      <c r="D600" s="21"/>
      <c r="E600" s="9"/>
      <c r="F600" s="34"/>
      <c r="G600" s="34"/>
      <c r="H600" s="9"/>
    </row>
    <row r="601" spans="1:8" ht="12.75">
      <c r="A601" s="9"/>
      <c r="B601" s="9"/>
      <c r="C601" s="29"/>
      <c r="D601" s="21"/>
      <c r="E601" s="9"/>
      <c r="F601" s="34"/>
      <c r="G601" s="34"/>
      <c r="H601" s="9"/>
    </row>
    <row r="602" spans="1:8" ht="12.75">
      <c r="A602" s="9"/>
      <c r="B602" s="9"/>
      <c r="C602" s="29"/>
      <c r="D602" s="21"/>
      <c r="E602" s="9"/>
      <c r="F602" s="34"/>
      <c r="G602" s="34"/>
      <c r="H602" s="9"/>
    </row>
    <row r="603" spans="1:8" ht="12.75">
      <c r="A603" s="9"/>
      <c r="B603" s="9"/>
      <c r="C603" s="29"/>
      <c r="D603" s="21"/>
      <c r="E603" s="9"/>
      <c r="F603" s="34"/>
      <c r="G603" s="34"/>
      <c r="H603" s="9"/>
    </row>
    <row r="604" spans="1:8" ht="12.75">
      <c r="A604" s="9"/>
      <c r="B604" s="9"/>
      <c r="C604" s="29"/>
      <c r="D604" s="21"/>
      <c r="E604" s="9"/>
      <c r="F604" s="34"/>
      <c r="G604" s="34"/>
      <c r="H604" s="9"/>
    </row>
    <row r="605" spans="1:8" ht="12.75">
      <c r="A605" s="9"/>
      <c r="B605" s="9"/>
      <c r="C605" s="29"/>
      <c r="D605" s="21"/>
      <c r="E605" s="9"/>
      <c r="F605" s="34"/>
      <c r="G605" s="34"/>
      <c r="H605" s="9"/>
    </row>
    <row r="606" spans="1:8" ht="12.75">
      <c r="A606" s="9"/>
      <c r="B606" s="9"/>
      <c r="C606" s="29"/>
      <c r="D606" s="21"/>
      <c r="E606" s="9"/>
      <c r="F606" s="34"/>
      <c r="G606" s="34"/>
      <c r="H606" s="9"/>
    </row>
    <row r="607" spans="1:8" ht="12.75">
      <c r="A607" s="9"/>
      <c r="B607" s="9"/>
      <c r="C607" s="29"/>
      <c r="D607" s="21"/>
      <c r="E607" s="9"/>
      <c r="F607" s="34"/>
      <c r="G607" s="34"/>
      <c r="H607" s="9"/>
    </row>
    <row r="608" spans="1:8" ht="12.75">
      <c r="A608" s="9"/>
      <c r="B608" s="9"/>
      <c r="C608" s="29"/>
      <c r="D608" s="21"/>
      <c r="E608" s="9"/>
      <c r="F608" s="34"/>
      <c r="G608" s="34"/>
      <c r="H608" s="9"/>
    </row>
    <row r="609" spans="1:8" ht="12.75">
      <c r="A609" s="9"/>
      <c r="B609" s="9"/>
      <c r="C609" s="29"/>
      <c r="D609" s="21"/>
      <c r="E609" s="9"/>
      <c r="F609" s="34"/>
      <c r="G609" s="34"/>
      <c r="H609" s="9"/>
    </row>
    <row r="610" spans="1:8" ht="12.75">
      <c r="A610" s="9"/>
      <c r="B610" s="9"/>
      <c r="C610" s="29"/>
      <c r="D610" s="21"/>
      <c r="E610" s="9"/>
      <c r="F610" s="34"/>
      <c r="G610" s="34"/>
      <c r="H610" s="9"/>
    </row>
    <row r="611" spans="1:8" ht="12.75">
      <c r="A611" s="9"/>
      <c r="B611" s="9"/>
      <c r="C611" s="29"/>
      <c r="D611" s="21"/>
      <c r="E611" s="9"/>
      <c r="F611" s="34"/>
      <c r="G611" s="34"/>
      <c r="H611" s="9"/>
    </row>
    <row r="612" spans="1:8" ht="12.75">
      <c r="A612" s="9"/>
      <c r="B612" s="9"/>
      <c r="C612" s="29"/>
      <c r="D612" s="21"/>
      <c r="E612" s="9"/>
      <c r="F612" s="34"/>
      <c r="G612" s="34"/>
      <c r="H612" s="9"/>
    </row>
    <row r="613" spans="1:8" ht="12.75">
      <c r="A613" s="9"/>
      <c r="B613" s="9"/>
      <c r="C613" s="29"/>
      <c r="D613" s="21"/>
      <c r="E613" s="9"/>
      <c r="F613" s="34"/>
      <c r="G613" s="34"/>
      <c r="H613" s="9"/>
    </row>
    <row r="614" spans="1:8" ht="12.75">
      <c r="A614" s="9"/>
      <c r="B614" s="9"/>
      <c r="C614" s="29"/>
      <c r="D614" s="21"/>
      <c r="E614" s="9"/>
      <c r="F614" s="34"/>
      <c r="G614" s="34"/>
      <c r="H614" s="9"/>
    </row>
    <row r="615" spans="1:8" ht="12.75">
      <c r="A615" s="9"/>
      <c r="B615" s="9"/>
      <c r="C615" s="29"/>
      <c r="D615" s="21"/>
      <c r="E615" s="9"/>
      <c r="F615" s="34"/>
      <c r="G615" s="34"/>
      <c r="H615" s="9"/>
    </row>
    <row r="616" spans="1:8" ht="12.75">
      <c r="A616" s="9"/>
      <c r="B616" s="9"/>
      <c r="C616" s="29"/>
      <c r="D616" s="21"/>
      <c r="E616" s="9"/>
      <c r="F616" s="34"/>
      <c r="G616" s="34"/>
      <c r="H616" s="9"/>
    </row>
    <row r="617" spans="1:8" ht="12.75">
      <c r="A617" s="9"/>
      <c r="B617" s="9"/>
      <c r="C617" s="29"/>
      <c r="D617" s="21"/>
      <c r="E617" s="9"/>
      <c r="F617" s="34"/>
      <c r="G617" s="34"/>
      <c r="H617" s="9"/>
    </row>
    <row r="618" spans="1:8" ht="12.75">
      <c r="A618" s="9"/>
      <c r="B618" s="9"/>
      <c r="C618" s="29"/>
      <c r="D618" s="21"/>
      <c r="E618" s="9"/>
      <c r="F618" s="34"/>
      <c r="G618" s="34"/>
      <c r="H618" s="9"/>
    </row>
    <row r="619" spans="6:7" ht="12.75">
      <c r="F619" s="2"/>
      <c r="G619" s="2"/>
    </row>
    <row r="620" spans="6:7" ht="12.75">
      <c r="F620" s="2"/>
      <c r="G620" s="2"/>
    </row>
    <row r="621" spans="6:7" ht="12.75">
      <c r="F621" s="2"/>
      <c r="G621" s="2"/>
    </row>
    <row r="622" spans="6:7" ht="12.75">
      <c r="F622" s="2"/>
      <c r="G622" s="2"/>
    </row>
    <row r="623" spans="6:7" ht="12.75">
      <c r="F623" s="2"/>
      <c r="G623" s="2"/>
    </row>
    <row r="624" spans="6:7" ht="12.75">
      <c r="F624" s="2"/>
      <c r="G624" s="2"/>
    </row>
    <row r="625" spans="6:7" ht="12.75">
      <c r="F625" s="2"/>
      <c r="G625" s="2"/>
    </row>
    <row r="626" spans="6:7" ht="12.75">
      <c r="F626" s="2"/>
      <c r="G626" s="2"/>
    </row>
    <row r="627" spans="6:7" ht="12.75">
      <c r="F627" s="2"/>
      <c r="G627" s="2"/>
    </row>
    <row r="628" spans="6:7" ht="12.75">
      <c r="F628" s="2"/>
      <c r="G628" s="2"/>
    </row>
    <row r="629" spans="6:7" ht="12.75">
      <c r="F629" s="2"/>
      <c r="G629" s="2"/>
    </row>
    <row r="630" spans="6:7" ht="12.75">
      <c r="F630" s="2"/>
      <c r="G630" s="2"/>
    </row>
    <row r="631" spans="6:7" ht="12.75">
      <c r="F631" s="2"/>
      <c r="G631" s="2"/>
    </row>
    <row r="632" spans="6:7" ht="12.75">
      <c r="F632" s="2"/>
      <c r="G632" s="2"/>
    </row>
    <row r="633" spans="6:7" ht="12.75">
      <c r="F633" s="2"/>
      <c r="G633" s="2"/>
    </row>
    <row r="634" spans="6:7" ht="12.75">
      <c r="F634" s="2"/>
      <c r="G634" s="2"/>
    </row>
    <row r="635" spans="6:7" ht="12.75">
      <c r="F635" s="2"/>
      <c r="G635" s="2"/>
    </row>
    <row r="636" spans="6:7" ht="12.75">
      <c r="F636" s="2"/>
      <c r="G636" s="2"/>
    </row>
    <row r="637" spans="6:7" ht="12.75">
      <c r="F637" s="2"/>
      <c r="G637" s="2"/>
    </row>
    <row r="638" spans="6:7" ht="12.75">
      <c r="F638" s="2"/>
      <c r="G638" s="2"/>
    </row>
    <row r="639" spans="6:7" ht="12.75">
      <c r="F639" s="2"/>
      <c r="G639" s="2"/>
    </row>
    <row r="640" spans="6:7" ht="12.75">
      <c r="F640" s="2"/>
      <c r="G640" s="2"/>
    </row>
    <row r="641" spans="6:7" ht="12.75">
      <c r="F641" s="2"/>
      <c r="G641" s="2"/>
    </row>
    <row r="642" spans="6:7" ht="12.75">
      <c r="F642" s="2"/>
      <c r="G642" s="2"/>
    </row>
    <row r="643" spans="6:7" ht="12.75">
      <c r="F643" s="2"/>
      <c r="G643" s="2"/>
    </row>
    <row r="644" spans="6:7" ht="12.75">
      <c r="F644" s="2"/>
      <c r="G644" s="2"/>
    </row>
    <row r="645" spans="6:7" ht="12.75">
      <c r="F645" s="2"/>
      <c r="G645" s="2"/>
    </row>
    <row r="646" spans="6:7" ht="12.75">
      <c r="F646" s="2"/>
      <c r="G646" s="2"/>
    </row>
    <row r="647" spans="6:7" ht="12.75">
      <c r="F647" s="2"/>
      <c r="G647" s="2"/>
    </row>
    <row r="648" spans="6:7" ht="12.75">
      <c r="F648" s="2"/>
      <c r="G648" s="2"/>
    </row>
    <row r="649" spans="6:7" ht="12.75">
      <c r="F649" s="2"/>
      <c r="G649" s="2"/>
    </row>
    <row r="650" spans="6:7" ht="12.75">
      <c r="F650" s="2"/>
      <c r="G650" s="2"/>
    </row>
    <row r="651" spans="6:7" ht="12.75">
      <c r="F651" s="2"/>
      <c r="G651" s="2"/>
    </row>
    <row r="652" spans="6:7" ht="12.75">
      <c r="F652" s="2"/>
      <c r="G652" s="2"/>
    </row>
    <row r="653" spans="6:7" ht="12.75">
      <c r="F653" s="2"/>
      <c r="G653" s="2"/>
    </row>
    <row r="654" spans="6:7" ht="12.75">
      <c r="F654" s="2"/>
      <c r="G654" s="2"/>
    </row>
    <row r="655" spans="6:7" ht="12.75">
      <c r="F655" s="2"/>
      <c r="G655" s="2"/>
    </row>
    <row r="656" spans="6:7" ht="12.75">
      <c r="F656" s="2"/>
      <c r="G656" s="2"/>
    </row>
    <row r="657" spans="6:7" ht="12.75">
      <c r="F657" s="2"/>
      <c r="G657" s="2"/>
    </row>
    <row r="658" spans="6:7" ht="12.75">
      <c r="F658" s="2"/>
      <c r="G658" s="2"/>
    </row>
    <row r="659" spans="6:7" ht="12.75">
      <c r="F659" s="2"/>
      <c r="G659" s="2"/>
    </row>
    <row r="660" spans="6:7" ht="12.75">
      <c r="F660" s="2"/>
      <c r="G660" s="2"/>
    </row>
    <row r="661" spans="6:7" ht="12.75">
      <c r="F661" s="2"/>
      <c r="G661" s="2"/>
    </row>
    <row r="662" spans="6:7" ht="12.75">
      <c r="F662" s="2"/>
      <c r="G662" s="2"/>
    </row>
    <row r="663" spans="6:7" ht="12.75">
      <c r="F663" s="2"/>
      <c r="G663" s="2"/>
    </row>
    <row r="664" spans="6:7" ht="12.75">
      <c r="F664" s="2"/>
      <c r="G664" s="2"/>
    </row>
    <row r="665" spans="6:7" ht="12.75">
      <c r="F665" s="2"/>
      <c r="G665" s="2"/>
    </row>
    <row r="666" spans="6:7" ht="12.75">
      <c r="F666" s="2"/>
      <c r="G666" s="2"/>
    </row>
    <row r="667" spans="6:7" ht="12.75">
      <c r="F667" s="2"/>
      <c r="G667" s="2"/>
    </row>
    <row r="668" spans="6:7" ht="12.75">
      <c r="F668" s="2"/>
      <c r="G668" s="2"/>
    </row>
    <row r="669" spans="6:7" ht="12.75">
      <c r="F669" s="2"/>
      <c r="G669" s="2"/>
    </row>
    <row r="670" spans="6:7" ht="12.75">
      <c r="F670" s="2"/>
      <c r="G670" s="2"/>
    </row>
    <row r="671" spans="6:7" ht="12.75">
      <c r="F671" s="2"/>
      <c r="G671" s="2"/>
    </row>
    <row r="672" spans="6:7" ht="12.75">
      <c r="F672" s="2"/>
      <c r="G672" s="2"/>
    </row>
    <row r="673" spans="6:7" ht="12.75">
      <c r="F673" s="2"/>
      <c r="G673" s="2"/>
    </row>
    <row r="674" spans="6:7" ht="12.75">
      <c r="F674" s="2"/>
      <c r="G674" s="2"/>
    </row>
    <row r="675" spans="6:7" ht="12.75">
      <c r="F675" s="2"/>
      <c r="G675" s="2"/>
    </row>
    <row r="676" spans="6:7" ht="12.75">
      <c r="F676" s="2"/>
      <c r="G676" s="2"/>
    </row>
    <row r="677" spans="6:7" ht="12.75">
      <c r="F677" s="2"/>
      <c r="G677" s="2"/>
    </row>
    <row r="678" spans="6:7" ht="12.75">
      <c r="F678" s="2"/>
      <c r="G678" s="2"/>
    </row>
    <row r="679" spans="6:7" ht="12.75">
      <c r="F679" s="2"/>
      <c r="G679" s="2"/>
    </row>
    <row r="680" spans="6:7" ht="12.75">
      <c r="F680" s="2"/>
      <c r="G680" s="2"/>
    </row>
    <row r="681" spans="6:7" ht="12.75">
      <c r="F681" s="2"/>
      <c r="G681" s="2"/>
    </row>
    <row r="682" spans="6:7" ht="12.75">
      <c r="F682" s="2"/>
      <c r="G682" s="2"/>
    </row>
    <row r="683" spans="6:7" ht="12.75">
      <c r="F683" s="2"/>
      <c r="G683" s="2"/>
    </row>
    <row r="684" spans="6:7" ht="12.75">
      <c r="F684" s="2"/>
      <c r="G684" s="2"/>
    </row>
    <row r="685" spans="6:7" ht="12.75">
      <c r="F685" s="2"/>
      <c r="G685" s="2"/>
    </row>
    <row r="686" spans="6:7" ht="12.75">
      <c r="F686" s="2"/>
      <c r="G686" s="2"/>
    </row>
    <row r="687" spans="6:7" ht="12.75">
      <c r="F687" s="2"/>
      <c r="G687" s="2"/>
    </row>
    <row r="688" spans="6:7" ht="12.75">
      <c r="F688" s="2"/>
      <c r="G688" s="2"/>
    </row>
    <row r="689" spans="6:7" ht="12.75">
      <c r="F689" s="2"/>
      <c r="G689" s="2"/>
    </row>
    <row r="690" spans="6:7" ht="12.75">
      <c r="F690" s="2"/>
      <c r="G690" s="2"/>
    </row>
    <row r="691" spans="6:7" ht="12.75">
      <c r="F691" s="2"/>
      <c r="G691" s="2"/>
    </row>
    <row r="692" spans="6:7" ht="12.75">
      <c r="F692" s="2"/>
      <c r="G692" s="2"/>
    </row>
    <row r="693" spans="6:7" ht="12.75">
      <c r="F693" s="2"/>
      <c r="G693" s="2"/>
    </row>
    <row r="694" spans="6:7" ht="12.75">
      <c r="F694" s="2"/>
      <c r="G694" s="2"/>
    </row>
    <row r="695" spans="6:7" ht="12.75">
      <c r="F695" s="2"/>
      <c r="G695" s="2"/>
    </row>
    <row r="696" spans="6:7" ht="12.75">
      <c r="F696" s="2"/>
      <c r="G696" s="2"/>
    </row>
    <row r="697" spans="6:7" ht="12.75">
      <c r="F697" s="2"/>
      <c r="G697" s="2"/>
    </row>
    <row r="698" spans="6:7" ht="12.75">
      <c r="F698" s="2"/>
      <c r="G698" s="2"/>
    </row>
    <row r="699" spans="6:7" ht="12.75">
      <c r="F699" s="2"/>
      <c r="G699" s="2"/>
    </row>
    <row r="700" spans="6:7" ht="12.75">
      <c r="F700" s="2"/>
      <c r="G700" s="2"/>
    </row>
    <row r="701" spans="6:7" ht="12.75">
      <c r="F701" s="2"/>
      <c r="G701" s="2"/>
    </row>
    <row r="702" spans="6:7" ht="12.75">
      <c r="F702" s="2"/>
      <c r="G702" s="2"/>
    </row>
    <row r="703" spans="6:7" ht="12.75">
      <c r="F703" s="2"/>
      <c r="G703" s="2"/>
    </row>
    <row r="704" spans="6:7" ht="12.75">
      <c r="F704" s="2"/>
      <c r="G704" s="2"/>
    </row>
    <row r="705" spans="6:7" ht="12.75">
      <c r="F705" s="2"/>
      <c r="G705" s="2"/>
    </row>
    <row r="706" spans="6:7" ht="12.75">
      <c r="F706" s="2"/>
      <c r="G706" s="2"/>
    </row>
    <row r="707" spans="6:7" ht="12.75">
      <c r="F707" s="2"/>
      <c r="G707" s="2"/>
    </row>
    <row r="708" spans="6:7" ht="12.75">
      <c r="F708" s="2"/>
      <c r="G708" s="2"/>
    </row>
    <row r="709" spans="6:7" ht="12.75">
      <c r="F709" s="2"/>
      <c r="G709" s="2"/>
    </row>
    <row r="710" spans="6:7" ht="12.75">
      <c r="F710" s="2"/>
      <c r="G710" s="2"/>
    </row>
    <row r="711" spans="6:7" ht="12.75">
      <c r="F711" s="2"/>
      <c r="G711" s="2"/>
    </row>
    <row r="712" spans="6:7" ht="12.75">
      <c r="F712" s="2"/>
      <c r="G712" s="2"/>
    </row>
    <row r="713" spans="6:7" ht="12.75">
      <c r="F713" s="2"/>
      <c r="G713" s="2"/>
    </row>
    <row r="714" spans="6:7" ht="12.75">
      <c r="F714" s="2"/>
      <c r="G714" s="2"/>
    </row>
    <row r="715" spans="6:7" ht="12.75">
      <c r="F715" s="2"/>
      <c r="G715" s="2"/>
    </row>
    <row r="716" spans="6:7" ht="12.75">
      <c r="F716" s="2"/>
      <c r="G716" s="2"/>
    </row>
    <row r="717" spans="6:7" ht="12.75">
      <c r="F717" s="2"/>
      <c r="G717" s="2"/>
    </row>
    <row r="718" spans="6:7" ht="12.75">
      <c r="F718" s="2"/>
      <c r="G718" s="2"/>
    </row>
    <row r="719" spans="6:7" ht="12.75">
      <c r="F719" s="2"/>
      <c r="G719" s="2"/>
    </row>
    <row r="720" spans="6:7" ht="12.75">
      <c r="F720" s="2"/>
      <c r="G720" s="2"/>
    </row>
    <row r="721" spans="6:7" ht="12.75">
      <c r="F721" s="2"/>
      <c r="G721" s="2"/>
    </row>
    <row r="722" spans="6:7" ht="12.75">
      <c r="F722" s="2"/>
      <c r="G722" s="2"/>
    </row>
    <row r="723" spans="6:7" ht="12.75">
      <c r="F723" s="2"/>
      <c r="G723" s="2"/>
    </row>
    <row r="724" spans="6:7" ht="12.75">
      <c r="F724" s="2"/>
      <c r="G724" s="2"/>
    </row>
    <row r="725" spans="6:7" ht="12.75">
      <c r="F725" s="2"/>
      <c r="G725" s="2"/>
    </row>
    <row r="726" spans="6:7" ht="12.75">
      <c r="F726" s="2"/>
      <c r="G726" s="2"/>
    </row>
    <row r="727" spans="6:7" ht="12.75">
      <c r="F727" s="2"/>
      <c r="G727" s="2"/>
    </row>
    <row r="728" spans="6:7" ht="12.75">
      <c r="F728" s="2"/>
      <c r="G728" s="2"/>
    </row>
    <row r="729" spans="6:7" ht="12.75">
      <c r="F729" s="2"/>
      <c r="G729" s="2"/>
    </row>
    <row r="730" spans="6:7" ht="12.75">
      <c r="F730" s="2"/>
      <c r="G730" s="2"/>
    </row>
    <row r="731" spans="6:7" ht="12.75">
      <c r="F731" s="2"/>
      <c r="G731" s="2"/>
    </row>
    <row r="732" spans="6:7" ht="12.75">
      <c r="F732" s="2"/>
      <c r="G732" s="2"/>
    </row>
    <row r="733" spans="6:7" ht="12.75">
      <c r="F733" s="2"/>
      <c r="G733" s="2"/>
    </row>
    <row r="734" spans="6:7" ht="12.75">
      <c r="F734" s="2"/>
      <c r="G734" s="2"/>
    </row>
    <row r="735" spans="6:7" ht="12.75">
      <c r="F735" s="2"/>
      <c r="G735" s="2"/>
    </row>
    <row r="736" spans="6:7" ht="12.75">
      <c r="F736" s="2"/>
      <c r="G736" s="2"/>
    </row>
    <row r="737" spans="6:7" ht="12.75">
      <c r="F737" s="2"/>
      <c r="G737" s="2"/>
    </row>
    <row r="738" spans="6:7" ht="12.75">
      <c r="F738" s="2"/>
      <c r="G738" s="2"/>
    </row>
    <row r="739" spans="6:7" ht="12.75">
      <c r="F739" s="2"/>
      <c r="G739" s="2"/>
    </row>
    <row r="740" spans="6:7" ht="12.75">
      <c r="F740" s="2"/>
      <c r="G740" s="2"/>
    </row>
    <row r="741" spans="6:7" ht="12.75">
      <c r="F741" s="2"/>
      <c r="G741" s="2"/>
    </row>
    <row r="742" spans="6:7" ht="12.75">
      <c r="F742" s="2"/>
      <c r="G742" s="2"/>
    </row>
    <row r="743" spans="6:7" ht="12.75">
      <c r="F743" s="2"/>
      <c r="G743" s="2"/>
    </row>
    <row r="744" spans="6:7" ht="12.75">
      <c r="F744" s="2"/>
      <c r="G744" s="2"/>
    </row>
    <row r="745" spans="6:7" ht="12.75">
      <c r="F745" s="2"/>
      <c r="G745" s="2"/>
    </row>
    <row r="746" spans="6:7" ht="12.75">
      <c r="F746" s="2"/>
      <c r="G746" s="2"/>
    </row>
    <row r="747" spans="6:7" ht="12.75">
      <c r="F747" s="2"/>
      <c r="G747" s="2"/>
    </row>
    <row r="748" spans="6:7" ht="12.75">
      <c r="F748" s="2"/>
      <c r="G748" s="2"/>
    </row>
    <row r="749" spans="6:7" ht="12.75">
      <c r="F749" s="2"/>
      <c r="G749" s="2"/>
    </row>
    <row r="750" spans="6:7" ht="12.75">
      <c r="F750" s="2"/>
      <c r="G750" s="2"/>
    </row>
    <row r="751" spans="6:7" ht="12.75">
      <c r="F751" s="2"/>
      <c r="G751" s="2"/>
    </row>
    <row r="752" spans="6:7" ht="12.75">
      <c r="F752" s="2"/>
      <c r="G752" s="2"/>
    </row>
    <row r="753" spans="6:7" ht="12.75">
      <c r="F753" s="2"/>
      <c r="G753" s="2"/>
    </row>
    <row r="754" spans="6:7" ht="12.75">
      <c r="F754" s="2"/>
      <c r="G754" s="2"/>
    </row>
    <row r="755" spans="6:7" ht="12.75">
      <c r="F755" s="2"/>
      <c r="G755" s="2"/>
    </row>
    <row r="756" spans="6:7" ht="12.75">
      <c r="F756" s="2"/>
      <c r="G756" s="2"/>
    </row>
    <row r="757" spans="6:7" ht="12.75">
      <c r="F757" s="2"/>
      <c r="G757" s="2"/>
    </row>
    <row r="758" spans="6:7" ht="12.75">
      <c r="F758" s="2"/>
      <c r="G758" s="2"/>
    </row>
    <row r="759" spans="6:7" ht="12.75">
      <c r="F759" s="2"/>
      <c r="G759" s="2"/>
    </row>
    <row r="760" spans="6:7" ht="12.75">
      <c r="F760" s="2"/>
      <c r="G760" s="2"/>
    </row>
    <row r="761" spans="6:7" ht="12.75">
      <c r="F761" s="2"/>
      <c r="G761" s="2"/>
    </row>
    <row r="762" spans="6:7" ht="12.75">
      <c r="F762" s="2"/>
      <c r="G762" s="2"/>
    </row>
    <row r="763" spans="6:7" ht="12.75">
      <c r="F763" s="2"/>
      <c r="G763" s="2"/>
    </row>
    <row r="764" spans="6:7" ht="12.75">
      <c r="F764" s="2"/>
      <c r="G764" s="2"/>
    </row>
    <row r="765" spans="6:7" ht="12.75">
      <c r="F765" s="2"/>
      <c r="G765" s="2"/>
    </row>
    <row r="766" spans="6:7" ht="12.75">
      <c r="F766" s="2"/>
      <c r="G766" s="2"/>
    </row>
    <row r="767" spans="6:7" ht="12.75">
      <c r="F767" s="2"/>
      <c r="G767" s="2"/>
    </row>
    <row r="768" spans="6:7" ht="12.75">
      <c r="F768" s="2"/>
      <c r="G768" s="2"/>
    </row>
    <row r="769" spans="6:7" ht="12.75">
      <c r="F769" s="2"/>
      <c r="G769" s="2"/>
    </row>
    <row r="770" spans="6:7" ht="12.75">
      <c r="F770" s="2"/>
      <c r="G770" s="2"/>
    </row>
    <row r="771" spans="6:7" ht="12.75">
      <c r="F771" s="2"/>
      <c r="G771" s="2"/>
    </row>
    <row r="772" spans="6:7" ht="12.75">
      <c r="F772" s="2"/>
      <c r="G772" s="2"/>
    </row>
    <row r="773" spans="6:7" ht="12.75">
      <c r="F773" s="2"/>
      <c r="G773" s="2"/>
    </row>
    <row r="774" spans="6:7" ht="12.75">
      <c r="F774" s="2"/>
      <c r="G774" s="2"/>
    </row>
    <row r="775" spans="6:7" ht="12.75">
      <c r="F775" s="2"/>
      <c r="G775" s="2"/>
    </row>
    <row r="776" spans="6:7" ht="12.75">
      <c r="F776" s="2"/>
      <c r="G776" s="2"/>
    </row>
    <row r="777" spans="6:7" ht="12.75">
      <c r="F777" s="2"/>
      <c r="G777" s="2"/>
    </row>
    <row r="778" spans="6:7" ht="12.75">
      <c r="F778" s="2"/>
      <c r="G778" s="2"/>
    </row>
    <row r="779" spans="6:7" ht="12.75">
      <c r="F779" s="2"/>
      <c r="G779" s="2"/>
    </row>
    <row r="780" spans="6:7" ht="12.75">
      <c r="F780" s="2"/>
      <c r="G780" s="2"/>
    </row>
    <row r="781" spans="6:7" ht="12.75">
      <c r="F781" s="2"/>
      <c r="G781" s="2"/>
    </row>
    <row r="782" spans="6:7" ht="12.75">
      <c r="F782" s="2"/>
      <c r="G782" s="2"/>
    </row>
    <row r="783" spans="6:7" ht="12.75">
      <c r="F783" s="2"/>
      <c r="G783" s="2"/>
    </row>
    <row r="784" spans="6:7" ht="12.75">
      <c r="F784" s="2"/>
      <c r="G784" s="2"/>
    </row>
    <row r="785" spans="6:7" ht="12.75">
      <c r="F785" s="2"/>
      <c r="G785" s="2"/>
    </row>
    <row r="786" spans="6:7" ht="12.75">
      <c r="F786" s="2"/>
      <c r="G786" s="2"/>
    </row>
    <row r="787" spans="6:7" ht="12.75">
      <c r="F787" s="2"/>
      <c r="G787" s="2"/>
    </row>
    <row r="788" spans="6:7" ht="12.75">
      <c r="F788" s="2"/>
      <c r="G788" s="2"/>
    </row>
    <row r="789" spans="6:7" ht="12.75">
      <c r="F789" s="2"/>
      <c r="G789" s="2"/>
    </row>
    <row r="850" spans="1:8" s="9" customFormat="1" ht="12.75">
      <c r="A850"/>
      <c r="B850"/>
      <c r="C850" s="30"/>
      <c r="D850" s="22"/>
      <c r="E850"/>
      <c r="F850"/>
      <c r="G850"/>
      <c r="H850"/>
    </row>
    <row r="851" spans="1:8" s="9" customFormat="1" ht="12.75">
      <c r="A851"/>
      <c r="B851"/>
      <c r="C851" s="30"/>
      <c r="D851" s="22"/>
      <c r="E851"/>
      <c r="F851"/>
      <c r="G851"/>
      <c r="H851"/>
    </row>
    <row r="852" spans="1:8" s="9" customFormat="1" ht="12.75">
      <c r="A852"/>
      <c r="B852"/>
      <c r="C852" s="30"/>
      <c r="D852" s="22"/>
      <c r="E852"/>
      <c r="F852"/>
      <c r="G852"/>
      <c r="H852"/>
    </row>
    <row r="853" spans="1:8" s="9" customFormat="1" ht="12.75">
      <c r="A853"/>
      <c r="B853"/>
      <c r="C853" s="30"/>
      <c r="D853" s="22"/>
      <c r="E853"/>
      <c r="F853"/>
      <c r="G853"/>
      <c r="H853"/>
    </row>
    <row r="854" spans="1:8" s="9" customFormat="1" ht="12.75">
      <c r="A854"/>
      <c r="B854"/>
      <c r="C854" s="30"/>
      <c r="D854" s="22"/>
      <c r="E854"/>
      <c r="F854"/>
      <c r="G854"/>
      <c r="H854"/>
    </row>
    <row r="855" spans="1:8" s="9" customFormat="1" ht="12.75">
      <c r="A855"/>
      <c r="B855"/>
      <c r="C855" s="30"/>
      <c r="D855" s="22"/>
      <c r="E855"/>
      <c r="F855"/>
      <c r="G855"/>
      <c r="H855"/>
    </row>
    <row r="856" spans="1:8" s="9" customFormat="1" ht="12.75">
      <c r="A856"/>
      <c r="B856"/>
      <c r="C856" s="30"/>
      <c r="D856" s="22"/>
      <c r="E856"/>
      <c r="F856"/>
      <c r="G856"/>
      <c r="H856"/>
    </row>
    <row r="857" spans="1:8" s="9" customFormat="1" ht="12.75">
      <c r="A857"/>
      <c r="B857"/>
      <c r="C857" s="30"/>
      <c r="D857" s="22"/>
      <c r="E857"/>
      <c r="F857"/>
      <c r="G857"/>
      <c r="H857"/>
    </row>
    <row r="858" spans="1:8" s="9" customFormat="1" ht="12.75">
      <c r="A858"/>
      <c r="B858"/>
      <c r="C858" s="30"/>
      <c r="D858" s="22"/>
      <c r="E858"/>
      <c r="F858"/>
      <c r="G858"/>
      <c r="H858"/>
    </row>
    <row r="859" spans="1:8" s="9" customFormat="1" ht="12.75">
      <c r="A859"/>
      <c r="B859"/>
      <c r="C859" s="30"/>
      <c r="D859" s="22"/>
      <c r="E859"/>
      <c r="F859"/>
      <c r="G859"/>
      <c r="H859"/>
    </row>
    <row r="860" spans="1:8" s="9" customFormat="1" ht="12.75">
      <c r="A860"/>
      <c r="B860"/>
      <c r="C860" s="30"/>
      <c r="D860" s="22"/>
      <c r="E860"/>
      <c r="F860"/>
      <c r="G860"/>
      <c r="H860"/>
    </row>
    <row r="861" spans="1:8" s="9" customFormat="1" ht="12.75">
      <c r="A861"/>
      <c r="B861"/>
      <c r="C861" s="30"/>
      <c r="D861" s="22"/>
      <c r="E861"/>
      <c r="F861"/>
      <c r="G861"/>
      <c r="H861"/>
    </row>
    <row r="862" spans="1:8" s="9" customFormat="1" ht="12.75">
      <c r="A862"/>
      <c r="B862"/>
      <c r="C862" s="30"/>
      <c r="D862" s="22"/>
      <c r="E862"/>
      <c r="F862"/>
      <c r="G862"/>
      <c r="H862"/>
    </row>
    <row r="863" spans="1:8" s="9" customFormat="1" ht="12.75">
      <c r="A863"/>
      <c r="B863"/>
      <c r="C863" s="30"/>
      <c r="D863" s="22"/>
      <c r="E863"/>
      <c r="F863"/>
      <c r="G863"/>
      <c r="H863"/>
    </row>
    <row r="864" spans="1:8" s="9" customFormat="1" ht="12.75">
      <c r="A864"/>
      <c r="B864"/>
      <c r="C864" s="30"/>
      <c r="D864" s="22"/>
      <c r="E864"/>
      <c r="F864"/>
      <c r="G864"/>
      <c r="H864"/>
    </row>
    <row r="865" spans="1:8" s="9" customFormat="1" ht="12.75">
      <c r="A865"/>
      <c r="B865"/>
      <c r="C865" s="30"/>
      <c r="D865" s="22"/>
      <c r="E865"/>
      <c r="F865"/>
      <c r="G865"/>
      <c r="H865"/>
    </row>
    <row r="866" spans="1:8" s="9" customFormat="1" ht="12.75">
      <c r="A866"/>
      <c r="B866"/>
      <c r="C866" s="30"/>
      <c r="D866" s="22"/>
      <c r="E866"/>
      <c r="F866"/>
      <c r="G866"/>
      <c r="H866"/>
    </row>
    <row r="867" spans="1:8" s="9" customFormat="1" ht="12.75">
      <c r="A867"/>
      <c r="B867"/>
      <c r="C867" s="30"/>
      <c r="D867" s="22"/>
      <c r="E867"/>
      <c r="F867"/>
      <c r="G867"/>
      <c r="H867"/>
    </row>
    <row r="868" spans="1:8" s="9" customFormat="1" ht="12.75">
      <c r="A868"/>
      <c r="B868"/>
      <c r="C868" s="30"/>
      <c r="D868" s="22"/>
      <c r="E868"/>
      <c r="F868"/>
      <c r="G868"/>
      <c r="H868"/>
    </row>
  </sheetData>
  <sheetProtection/>
  <mergeCells count="18">
    <mergeCell ref="D1:H1"/>
    <mergeCell ref="A3:E3"/>
    <mergeCell ref="A5:D5"/>
    <mergeCell ref="A6:D6"/>
    <mergeCell ref="A60:D60"/>
    <mergeCell ref="F204:H204"/>
    <mergeCell ref="A181:C181"/>
    <mergeCell ref="A188:C188"/>
    <mergeCell ref="A205:E205"/>
    <mergeCell ref="A53:C53"/>
    <mergeCell ref="A68:C68"/>
    <mergeCell ref="F203:H203"/>
    <mergeCell ref="A206:E206"/>
    <mergeCell ref="A208:E208"/>
    <mergeCell ref="A203:B203"/>
    <mergeCell ref="A204:B204"/>
    <mergeCell ref="B159:C159"/>
    <mergeCell ref="B158:C158"/>
  </mergeCells>
  <printOptions/>
  <pageMargins left="0.7480314960629921" right="0.4724409448818898" top="0.4724409448818898" bottom="0.6692913385826772" header="0.35433070866141736" footer="0.5118110236220472"/>
  <pageSetup fitToHeight="0" horizontalDpi="600" verticalDpi="600" orientation="portrait" paperSize="9" scale="80" r:id="rId1"/>
  <rowBreaks count="1" manualBreakCount="1">
    <brk id="6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7"/>
  <sheetViews>
    <sheetView zoomScalePageLayoutView="0" workbookViewId="0" topLeftCell="A1">
      <selection activeCell="F52" sqref="F52"/>
    </sheetView>
  </sheetViews>
  <sheetFormatPr defaultColWidth="9.140625" defaultRowHeight="12.75"/>
  <cols>
    <col min="1" max="1" width="6.140625" style="0" customWidth="1"/>
    <col min="2" max="2" width="36.421875" style="0" customWidth="1"/>
    <col min="3" max="6" width="12.7109375" style="0" customWidth="1"/>
    <col min="7" max="7" width="7.8515625" style="0" customWidth="1"/>
  </cols>
  <sheetData>
    <row r="1" spans="1:7" ht="27.75" customHeight="1">
      <c r="A1" s="57" t="s">
        <v>80</v>
      </c>
      <c r="B1" s="58"/>
      <c r="C1" s="642" t="s">
        <v>217</v>
      </c>
      <c r="D1" s="643"/>
      <c r="E1" s="643"/>
      <c r="F1" s="643"/>
      <c r="G1" s="644"/>
    </row>
    <row r="2" spans="1:7" ht="12.75">
      <c r="A2" s="10"/>
      <c r="B2" s="27"/>
      <c r="C2" s="19"/>
      <c r="D2" s="10"/>
      <c r="E2" s="10"/>
      <c r="F2" s="10"/>
      <c r="G2" s="10"/>
    </row>
    <row r="3" spans="1:7" ht="22.5">
      <c r="A3" s="645" t="s">
        <v>54</v>
      </c>
      <c r="B3" s="646"/>
      <c r="C3" s="646"/>
      <c r="D3" s="647"/>
      <c r="E3" s="335"/>
      <c r="F3" s="335"/>
      <c r="G3" s="335"/>
    </row>
    <row r="4" spans="1:7" ht="12.75">
      <c r="A4" s="10"/>
      <c r="B4" s="27"/>
      <c r="C4" s="19"/>
      <c r="D4" s="10"/>
      <c r="E4" s="10"/>
      <c r="F4" s="10"/>
      <c r="G4" s="10"/>
    </row>
    <row r="5" spans="1:7" ht="15.75">
      <c r="A5" s="648" t="s">
        <v>56</v>
      </c>
      <c r="B5" s="649"/>
      <c r="C5" s="649"/>
      <c r="D5" s="657"/>
      <c r="E5" s="171"/>
      <c r="F5" s="171"/>
      <c r="G5" s="171"/>
    </row>
    <row r="6" spans="1:7" ht="15.75">
      <c r="A6" s="630" t="s">
        <v>63</v>
      </c>
      <c r="B6" s="631"/>
      <c r="C6" s="631"/>
      <c r="D6" s="658"/>
      <c r="E6" s="172"/>
      <c r="F6" s="172"/>
      <c r="G6" s="172"/>
    </row>
    <row r="7" spans="1:7" ht="12.75">
      <c r="A7" s="10"/>
      <c r="B7" s="27"/>
      <c r="C7" s="19"/>
      <c r="D7" s="10"/>
      <c r="E7" s="10"/>
      <c r="F7" s="10"/>
      <c r="G7" s="10"/>
    </row>
    <row r="8" spans="1:7" ht="33.75">
      <c r="A8" s="55" t="s">
        <v>46</v>
      </c>
      <c r="B8" s="52" t="s">
        <v>62</v>
      </c>
      <c r="C8" s="33" t="s">
        <v>161</v>
      </c>
      <c r="D8" s="33" t="s">
        <v>195</v>
      </c>
      <c r="E8" s="32" t="s">
        <v>162</v>
      </c>
      <c r="F8" s="32" t="s">
        <v>196</v>
      </c>
      <c r="G8" s="32" t="s">
        <v>197</v>
      </c>
    </row>
    <row r="9" spans="1:7" ht="18.75" customHeight="1" thickBot="1">
      <c r="A9" s="66">
        <v>6</v>
      </c>
      <c r="B9" s="67" t="s">
        <v>0</v>
      </c>
      <c r="C9" s="68">
        <f>C10+C15+C20+C23+C27+C29</f>
        <v>3387320</v>
      </c>
      <c r="D9" s="68">
        <f>D10+D15+D20+D23+D27+D29</f>
        <v>4962900</v>
      </c>
      <c r="E9" s="605">
        <f>E10+E15+E20+E23+E27</f>
        <v>5520600</v>
      </c>
      <c r="F9" s="605">
        <f>F10+F15+F20+F23+F27</f>
        <v>6194400</v>
      </c>
      <c r="G9" s="606">
        <f>D9/C9*100</f>
        <v>146.51405831158556</v>
      </c>
    </row>
    <row r="10" spans="1:7" ht="18.75" customHeight="1" thickBot="1">
      <c r="A10" s="69">
        <v>61</v>
      </c>
      <c r="B10" s="200" t="s">
        <v>1</v>
      </c>
      <c r="C10" s="71">
        <f>SUM(C11:C14)</f>
        <v>418000</v>
      </c>
      <c r="D10" s="71">
        <f>SUM(D11:D14)</f>
        <v>426650</v>
      </c>
      <c r="E10" s="71">
        <v>435000</v>
      </c>
      <c r="F10" s="71">
        <v>442000</v>
      </c>
      <c r="G10" s="604">
        <f aca="true" t="shared" si="0" ref="G10:G28">D10/C10*100</f>
        <v>102.06937799043064</v>
      </c>
    </row>
    <row r="11" spans="1:7" ht="12.75" customHeight="1">
      <c r="A11" s="188">
        <v>611</v>
      </c>
      <c r="B11" s="189" t="s">
        <v>47</v>
      </c>
      <c r="C11" s="190">
        <v>360000</v>
      </c>
      <c r="D11" s="190">
        <v>370650</v>
      </c>
      <c r="E11" s="191"/>
      <c r="F11" s="191"/>
      <c r="G11" s="190">
        <f t="shared" si="0"/>
        <v>102.95833333333333</v>
      </c>
    </row>
    <row r="12" spans="1:7" ht="12.75" customHeight="1">
      <c r="A12" s="195">
        <v>613</v>
      </c>
      <c r="B12" s="192" t="s">
        <v>48</v>
      </c>
      <c r="C12" s="193">
        <v>28000</v>
      </c>
      <c r="D12" s="193">
        <v>25000</v>
      </c>
      <c r="E12" s="194"/>
      <c r="F12" s="194"/>
      <c r="G12" s="194">
        <f t="shared" si="0"/>
        <v>89.28571428571429</v>
      </c>
    </row>
    <row r="13" spans="1:7" ht="12.75" customHeight="1">
      <c r="A13" s="196">
        <v>613</v>
      </c>
      <c r="B13" s="197" t="s">
        <v>49</v>
      </c>
      <c r="C13" s="198">
        <v>29500</v>
      </c>
      <c r="D13" s="198">
        <v>30500</v>
      </c>
      <c r="E13" s="199"/>
      <c r="F13" s="199"/>
      <c r="G13" s="198">
        <f>D13/C13*100</f>
        <v>103.38983050847457</v>
      </c>
    </row>
    <row r="14" spans="1:7" ht="12" customHeight="1" thickBot="1">
      <c r="A14" s="196">
        <v>616</v>
      </c>
      <c r="B14" s="197" t="s">
        <v>218</v>
      </c>
      <c r="C14" s="198">
        <v>500</v>
      </c>
      <c r="D14" s="198">
        <v>500</v>
      </c>
      <c r="E14" s="199"/>
      <c r="F14" s="199"/>
      <c r="G14" s="198">
        <f t="shared" si="0"/>
        <v>100</v>
      </c>
    </row>
    <row r="15" spans="1:7" ht="25.5" customHeight="1" thickBot="1">
      <c r="A15" s="73">
        <v>63</v>
      </c>
      <c r="B15" s="380" t="s">
        <v>93</v>
      </c>
      <c r="C15" s="74">
        <f>SUM(C16:C19)</f>
        <v>1892530</v>
      </c>
      <c r="D15" s="74">
        <f>SUM(D16:D19)</f>
        <v>3264000</v>
      </c>
      <c r="E15" s="74">
        <v>3800000</v>
      </c>
      <c r="F15" s="74">
        <v>4500000</v>
      </c>
      <c r="G15" s="604">
        <f t="shared" si="0"/>
        <v>172.46754344713162</v>
      </c>
    </row>
    <row r="16" spans="1:7" ht="12.75">
      <c r="A16" s="387">
        <v>633</v>
      </c>
      <c r="B16" s="388" t="s">
        <v>50</v>
      </c>
      <c r="C16" s="389">
        <v>989900</v>
      </c>
      <c r="D16" s="390">
        <v>1285000</v>
      </c>
      <c r="E16" s="391"/>
      <c r="F16" s="391" t="s">
        <v>142</v>
      </c>
      <c r="G16" s="390">
        <f t="shared" si="0"/>
        <v>129.81109202949793</v>
      </c>
    </row>
    <row r="17" spans="1:7" ht="12.75">
      <c r="A17" s="381">
        <v>634</v>
      </c>
      <c r="B17" s="397" t="s">
        <v>143</v>
      </c>
      <c r="C17" s="384">
        <v>896130</v>
      </c>
      <c r="D17" s="384">
        <v>576000</v>
      </c>
      <c r="E17" s="386"/>
      <c r="F17" s="386"/>
      <c r="G17" s="608">
        <f t="shared" si="0"/>
        <v>64.27638847042282</v>
      </c>
    </row>
    <row r="18" spans="1:7" ht="24">
      <c r="A18" s="381">
        <v>636</v>
      </c>
      <c r="B18" s="397" t="s">
        <v>231</v>
      </c>
      <c r="C18" s="384">
        <v>6500</v>
      </c>
      <c r="D18" s="384">
        <v>3000</v>
      </c>
      <c r="E18" s="386"/>
      <c r="F18" s="386"/>
      <c r="G18" s="608"/>
    </row>
    <row r="19" spans="1:7" ht="24">
      <c r="A19" s="381">
        <v>638</v>
      </c>
      <c r="B19" s="397" t="s">
        <v>232</v>
      </c>
      <c r="C19" s="384">
        <v>0</v>
      </c>
      <c r="D19" s="384">
        <v>1400000</v>
      </c>
      <c r="E19" s="386"/>
      <c r="F19" s="386"/>
      <c r="G19" s="608"/>
    </row>
    <row r="20" spans="1:7" ht="18.75" customHeight="1" thickBot="1">
      <c r="A20" s="152">
        <v>64</v>
      </c>
      <c r="B20" s="501" t="s">
        <v>2</v>
      </c>
      <c r="C20" s="502">
        <f>SUM(C21:C22)</f>
        <v>481990</v>
      </c>
      <c r="D20" s="502">
        <f>SUM(D21:D22)</f>
        <v>487250</v>
      </c>
      <c r="E20" s="336">
        <v>492600</v>
      </c>
      <c r="F20" s="336">
        <v>453000</v>
      </c>
      <c r="G20" s="607">
        <f t="shared" si="0"/>
        <v>101.09130894831844</v>
      </c>
    </row>
    <row r="21" spans="1:7" ht="12.75">
      <c r="A21" s="206">
        <v>641</v>
      </c>
      <c r="B21" s="189" t="s">
        <v>51</v>
      </c>
      <c r="C21" s="201">
        <v>3620</v>
      </c>
      <c r="D21" s="201">
        <v>3650</v>
      </c>
      <c r="E21" s="191"/>
      <c r="F21" s="191"/>
      <c r="G21" s="190">
        <f t="shared" si="0"/>
        <v>100.82872928176796</v>
      </c>
    </row>
    <row r="22" spans="1:7" ht="14.25" customHeight="1">
      <c r="A22" s="381">
        <v>642</v>
      </c>
      <c r="B22" s="382" t="s">
        <v>52</v>
      </c>
      <c r="C22" s="383">
        <v>478370</v>
      </c>
      <c r="D22" s="384">
        <v>483600</v>
      </c>
      <c r="E22" s="385"/>
      <c r="F22" s="385"/>
      <c r="G22" s="386">
        <f t="shared" si="0"/>
        <v>101.09329598427993</v>
      </c>
    </row>
    <row r="23" spans="1:7" ht="26.25" customHeight="1" thickBot="1">
      <c r="A23" s="152">
        <v>65</v>
      </c>
      <c r="B23" s="154" t="s">
        <v>3</v>
      </c>
      <c r="C23" s="155">
        <f>SUM(C24,C25,C26)</f>
        <v>552700</v>
      </c>
      <c r="D23" s="155">
        <f>SUM(D24,D25,D26)</f>
        <v>740700</v>
      </c>
      <c r="E23" s="156">
        <v>749000</v>
      </c>
      <c r="F23" s="156">
        <v>755000</v>
      </c>
      <c r="G23" s="157">
        <f t="shared" si="0"/>
        <v>134.014836258368</v>
      </c>
    </row>
    <row r="24" spans="1:7" ht="15" customHeight="1">
      <c r="A24" s="387">
        <v>651</v>
      </c>
      <c r="B24" s="393" t="s">
        <v>104</v>
      </c>
      <c r="C24" s="394">
        <v>120500</v>
      </c>
      <c r="D24" s="395">
        <v>122000</v>
      </c>
      <c r="E24" s="396"/>
      <c r="F24" s="396"/>
      <c r="G24" s="396">
        <f t="shared" si="0"/>
        <v>101.2448132780083</v>
      </c>
    </row>
    <row r="25" spans="1:7" ht="12.75">
      <c r="A25" s="381">
        <v>652</v>
      </c>
      <c r="B25" s="397" t="s">
        <v>53</v>
      </c>
      <c r="C25" s="398">
        <v>99700</v>
      </c>
      <c r="D25" s="399">
        <v>101700</v>
      </c>
      <c r="E25" s="386"/>
      <c r="F25" s="386"/>
      <c r="G25" s="400">
        <f t="shared" si="0"/>
        <v>102.0060180541625</v>
      </c>
    </row>
    <row r="26" spans="1:7" ht="12.75">
      <c r="A26" s="381">
        <v>653</v>
      </c>
      <c r="B26" s="397" t="s">
        <v>120</v>
      </c>
      <c r="C26" s="398">
        <v>332500</v>
      </c>
      <c r="D26" s="398">
        <v>517000</v>
      </c>
      <c r="E26" s="401"/>
      <c r="F26" s="401"/>
      <c r="G26" s="402">
        <f t="shared" si="0"/>
        <v>155.48872180451127</v>
      </c>
    </row>
    <row r="27" spans="1:7" ht="18.75" customHeight="1">
      <c r="A27" s="392">
        <v>66</v>
      </c>
      <c r="B27" s="82" t="s">
        <v>191</v>
      </c>
      <c r="C27" s="83">
        <f>SUM(C28:C28)</f>
        <v>42100</v>
      </c>
      <c r="D27" s="84">
        <f>SUM(D28:D28)</f>
        <v>44300</v>
      </c>
      <c r="E27" s="85">
        <v>44000</v>
      </c>
      <c r="F27" s="85">
        <v>44400</v>
      </c>
      <c r="G27" s="138">
        <f t="shared" si="0"/>
        <v>105.22565320665083</v>
      </c>
    </row>
    <row r="28" spans="1:7" ht="14.25" customHeight="1">
      <c r="A28" s="215">
        <v>661</v>
      </c>
      <c r="B28" s="243" t="s">
        <v>191</v>
      </c>
      <c r="C28" s="244">
        <v>42100</v>
      </c>
      <c r="D28" s="244">
        <v>44300</v>
      </c>
      <c r="E28" s="245"/>
      <c r="F28" s="245"/>
      <c r="G28" s="238">
        <f t="shared" si="0"/>
        <v>105.22565320665083</v>
      </c>
    </row>
    <row r="29" spans="1:7" ht="12.75">
      <c r="A29" s="392">
        <v>68</v>
      </c>
      <c r="B29" s="82" t="s">
        <v>166</v>
      </c>
      <c r="C29" s="83">
        <f>SUM(C30:C30)</f>
        <v>0</v>
      </c>
      <c r="D29" s="84">
        <f>SUM(D30:D30)</f>
        <v>0</v>
      </c>
      <c r="E29" s="85">
        <v>0</v>
      </c>
      <c r="F29" s="85">
        <v>0</v>
      </c>
      <c r="G29" s="138" t="e">
        <f>D29/C29*100</f>
        <v>#DIV/0!</v>
      </c>
    </row>
    <row r="30" spans="1:7" ht="12.75">
      <c r="A30" s="215">
        <v>683</v>
      </c>
      <c r="B30" s="243" t="s">
        <v>167</v>
      </c>
      <c r="C30" s="244">
        <v>0</v>
      </c>
      <c r="D30" s="244">
        <v>0</v>
      </c>
      <c r="E30" s="245"/>
      <c r="F30" s="245"/>
      <c r="G30" s="238"/>
    </row>
    <row r="31" spans="1:7" ht="15.75">
      <c r="A31" s="630" t="s">
        <v>58</v>
      </c>
      <c r="B31" s="631"/>
      <c r="C31" s="631"/>
      <c r="D31" s="658"/>
      <c r="E31" s="173"/>
      <c r="F31" s="173"/>
      <c r="G31" s="173"/>
    </row>
    <row r="32" spans="1:7" ht="36.75" thickBot="1">
      <c r="A32" s="88" t="s">
        <v>46</v>
      </c>
      <c r="B32" s="89" t="s">
        <v>62</v>
      </c>
      <c r="C32" s="33" t="s">
        <v>161</v>
      </c>
      <c r="D32" s="33" t="s">
        <v>195</v>
      </c>
      <c r="E32" s="32" t="s">
        <v>162</v>
      </c>
      <c r="F32" s="32" t="s">
        <v>196</v>
      </c>
      <c r="G32" s="32" t="s">
        <v>197</v>
      </c>
    </row>
    <row r="33" spans="1:7" ht="24">
      <c r="A33" s="90">
        <v>7</v>
      </c>
      <c r="B33" s="92" t="s">
        <v>8</v>
      </c>
      <c r="C33" s="93">
        <f>C34+C36</f>
        <v>193150</v>
      </c>
      <c r="D33" s="93">
        <f>D34+D36</f>
        <v>141100</v>
      </c>
      <c r="E33" s="94">
        <f>SUM(E34)</f>
        <v>141100</v>
      </c>
      <c r="F33" s="94">
        <f>SUM(F34)</f>
        <v>141100</v>
      </c>
      <c r="G33" s="95">
        <f>D33/C33*100</f>
        <v>73.05203209940461</v>
      </c>
    </row>
    <row r="34" spans="1:7" ht="18.75" customHeight="1" thickBot="1">
      <c r="A34" s="96">
        <v>71</v>
      </c>
      <c r="B34" s="98" t="s">
        <v>9</v>
      </c>
      <c r="C34" s="99">
        <f>SUM(C35)</f>
        <v>141150</v>
      </c>
      <c r="D34" s="100">
        <f>SUM(D35)</f>
        <v>141100</v>
      </c>
      <c r="E34" s="101">
        <v>141100</v>
      </c>
      <c r="F34" s="101">
        <v>141100</v>
      </c>
      <c r="G34" s="102">
        <f>D34/C34*100</f>
        <v>99.96457669146298</v>
      </c>
    </row>
    <row r="35" spans="1:7" ht="24.75" customHeight="1">
      <c r="A35" s="188">
        <v>711</v>
      </c>
      <c r="B35" s="240" t="s">
        <v>87</v>
      </c>
      <c r="C35" s="246">
        <v>141150</v>
      </c>
      <c r="D35" s="246">
        <v>141100</v>
      </c>
      <c r="E35" s="247"/>
      <c r="F35" s="247"/>
      <c r="G35" s="247">
        <f>D35/C35*100</f>
        <v>99.96457669146298</v>
      </c>
    </row>
    <row r="36" spans="1:7" ht="24.75" customHeight="1" thickBot="1">
      <c r="A36" s="96">
        <v>72</v>
      </c>
      <c r="B36" s="98" t="s">
        <v>9</v>
      </c>
      <c r="C36" s="99">
        <f>SUM(C37)</f>
        <v>52000</v>
      </c>
      <c r="D36" s="100">
        <f>SUM(D37)</f>
        <v>0</v>
      </c>
      <c r="E36" s="101">
        <v>0</v>
      </c>
      <c r="F36" s="101">
        <v>0</v>
      </c>
      <c r="G36" s="102">
        <f>D36/C36*100</f>
        <v>0</v>
      </c>
    </row>
    <row r="37" spans="1:7" ht="24.75" customHeight="1">
      <c r="A37" s="188">
        <v>723</v>
      </c>
      <c r="B37" s="240" t="s">
        <v>192</v>
      </c>
      <c r="C37" s="246">
        <v>52000</v>
      </c>
      <c r="D37" s="246">
        <v>0</v>
      </c>
      <c r="E37" s="247"/>
      <c r="F37" s="247"/>
      <c r="G37" s="247">
        <f>D37/C37*100</f>
        <v>0</v>
      </c>
    </row>
    <row r="38" spans="1:7" ht="16.5" thickBot="1">
      <c r="A38" s="659" t="s">
        <v>86</v>
      </c>
      <c r="B38" s="660"/>
      <c r="C38" s="660"/>
      <c r="D38" s="661"/>
      <c r="E38" s="174"/>
      <c r="F38" s="174"/>
      <c r="G38" s="175"/>
    </row>
    <row r="39" spans="1:7" ht="18.75" customHeight="1" thickBot="1">
      <c r="A39" s="310">
        <v>8</v>
      </c>
      <c r="B39" s="104" t="s">
        <v>83</v>
      </c>
      <c r="C39" s="105">
        <f>SUM(C40)</f>
        <v>0</v>
      </c>
      <c r="D39" s="106">
        <f>SUM(D40)</f>
        <v>400000</v>
      </c>
      <c r="E39" s="107">
        <f>SUM(E40)</f>
        <v>300000</v>
      </c>
      <c r="F39" s="107">
        <f>F40</f>
        <v>300000</v>
      </c>
      <c r="G39" s="108" t="e">
        <f>D39/C39*100</f>
        <v>#DIV/0!</v>
      </c>
    </row>
    <row r="40" spans="1:7" ht="18.75" customHeight="1" thickBot="1">
      <c r="A40" s="311">
        <v>84</v>
      </c>
      <c r="B40" s="110" t="s">
        <v>84</v>
      </c>
      <c r="C40" s="111">
        <f>SUM(C41)</f>
        <v>0</v>
      </c>
      <c r="D40" s="112">
        <f>SUM(D41)</f>
        <v>400000</v>
      </c>
      <c r="E40" s="72">
        <v>300000</v>
      </c>
      <c r="F40" s="72">
        <v>300000</v>
      </c>
      <c r="G40" s="108" t="e">
        <f>D40/C40*100</f>
        <v>#DIV/0!</v>
      </c>
    </row>
    <row r="41" spans="1:7" ht="14.25" customHeight="1">
      <c r="A41" s="312">
        <v>844</v>
      </c>
      <c r="B41" s="249" t="s">
        <v>85</v>
      </c>
      <c r="C41" s="250">
        <v>0</v>
      </c>
      <c r="D41" s="250">
        <v>400000</v>
      </c>
      <c r="E41" s="251"/>
      <c r="F41" s="251"/>
      <c r="G41" s="247" t="e">
        <f>D41/C41*100</f>
        <v>#DIV/0!</v>
      </c>
    </row>
    <row r="42" spans="1:7" ht="13.5" thickBot="1">
      <c r="A42" s="611">
        <v>922</v>
      </c>
      <c r="B42" s="612" t="s">
        <v>233</v>
      </c>
      <c r="C42" s="613"/>
      <c r="D42" s="219">
        <v>422000</v>
      </c>
      <c r="E42" s="614"/>
      <c r="F42" s="614"/>
      <c r="G42" s="615"/>
    </row>
    <row r="43" spans="1:7" ht="16.5" thickBot="1">
      <c r="A43" s="662" t="s">
        <v>96</v>
      </c>
      <c r="B43" s="663"/>
      <c r="C43" s="530">
        <f>C9+C33+C39</f>
        <v>3580470</v>
      </c>
      <c r="D43" s="530">
        <f>D9+D33+D39+D42</f>
        <v>5926000</v>
      </c>
      <c r="E43" s="609">
        <f>E9+E33+E39</f>
        <v>5961700</v>
      </c>
      <c r="F43" s="609">
        <f>F9+F33+F39</f>
        <v>6635500</v>
      </c>
      <c r="G43" s="610">
        <f>D43/C43*100</f>
        <v>165.50899742212616</v>
      </c>
    </row>
    <row r="44" spans="1:7" ht="15.75">
      <c r="A44" s="254"/>
      <c r="B44" s="9"/>
      <c r="C44" s="255"/>
      <c r="D44" s="256"/>
      <c r="E44" s="257"/>
      <c r="F44" s="257"/>
      <c r="G44" s="258"/>
    </row>
    <row r="45" spans="1:7" ht="15.75">
      <c r="A45" s="632" t="s">
        <v>59</v>
      </c>
      <c r="B45" s="633"/>
      <c r="C45" s="633"/>
      <c r="D45" s="664"/>
      <c r="E45" s="253"/>
      <c r="F45" s="253"/>
      <c r="G45" s="253"/>
    </row>
    <row r="46" spans="1:7" ht="12.75">
      <c r="A46" s="10"/>
      <c r="B46" s="27"/>
      <c r="C46" s="19"/>
      <c r="D46" s="10"/>
      <c r="E46" s="14"/>
      <c r="F46" s="14"/>
      <c r="G46" s="14"/>
    </row>
    <row r="47" spans="1:7" ht="36">
      <c r="A47" s="15" t="s">
        <v>46</v>
      </c>
      <c r="B47" s="28" t="s">
        <v>61</v>
      </c>
      <c r="C47" s="33" t="s">
        <v>161</v>
      </c>
      <c r="D47" s="33" t="s">
        <v>195</v>
      </c>
      <c r="E47" s="32" t="s">
        <v>162</v>
      </c>
      <c r="F47" s="32" t="s">
        <v>196</v>
      </c>
      <c r="G47" s="32" t="s">
        <v>197</v>
      </c>
    </row>
    <row r="48" spans="1:7" ht="18.75" customHeight="1" thickBot="1">
      <c r="A48" s="113">
        <v>3</v>
      </c>
      <c r="B48" s="115" t="s">
        <v>10</v>
      </c>
      <c r="C48" s="116">
        <f>SUM(C49,C53,C59,C62,C64,C66,C68)</f>
        <v>2657970</v>
      </c>
      <c r="D48" s="116">
        <f>SUM(D49,D53,D59,D62,D64,D66,D68)</f>
        <v>2045500</v>
      </c>
      <c r="E48" s="116">
        <f>SUM(E49,E53,E59,E62,E64,E66,E68)</f>
        <v>2092950</v>
      </c>
      <c r="F48" s="116">
        <f>SUM(F49,F53,F59,F62,F64,F66,F68)</f>
        <v>2227000</v>
      </c>
      <c r="G48" s="118">
        <f>D48/C48*100</f>
        <v>76.95722675575722</v>
      </c>
    </row>
    <row r="49" spans="1:7" ht="18.75" customHeight="1" thickBot="1">
      <c r="A49" s="119">
        <v>31</v>
      </c>
      <c r="B49" s="121" t="s">
        <v>11</v>
      </c>
      <c r="C49" s="74">
        <f>SUM(C50:C52)</f>
        <v>931600</v>
      </c>
      <c r="D49" s="74">
        <f>SUM(D50:D52)</f>
        <v>912750</v>
      </c>
      <c r="E49" s="123">
        <v>914000</v>
      </c>
      <c r="F49" s="123">
        <v>920000</v>
      </c>
      <c r="G49" s="124">
        <f>D49/C49*100</f>
        <v>97.97659939888365</v>
      </c>
    </row>
    <row r="50" spans="1:7" ht="12.75">
      <c r="A50" s="313">
        <v>311</v>
      </c>
      <c r="B50" s="261" t="s">
        <v>12</v>
      </c>
      <c r="C50" s="306">
        <v>778150</v>
      </c>
      <c r="D50" s="306">
        <v>763350</v>
      </c>
      <c r="E50" s="262"/>
      <c r="F50" s="262"/>
      <c r="G50" s="263">
        <f>D50/C50*100</f>
        <v>98.09805307460002</v>
      </c>
    </row>
    <row r="51" spans="1:7" ht="12.75" customHeight="1">
      <c r="A51" s="314">
        <v>312</v>
      </c>
      <c r="B51" s="265" t="s">
        <v>13</v>
      </c>
      <c r="C51" s="266">
        <v>19600</v>
      </c>
      <c r="D51" s="266">
        <v>18100</v>
      </c>
      <c r="E51" s="267"/>
      <c r="F51" s="267"/>
      <c r="G51" s="268">
        <f>D51/C51*100</f>
        <v>92.3469387755102</v>
      </c>
    </row>
    <row r="52" spans="1:7" ht="12.75" customHeight="1" thickBot="1">
      <c r="A52" s="315">
        <v>313</v>
      </c>
      <c r="B52" s="269" t="s">
        <v>14</v>
      </c>
      <c r="C52" s="305">
        <v>133850</v>
      </c>
      <c r="D52" s="305">
        <v>131300</v>
      </c>
      <c r="E52" s="270"/>
      <c r="F52" s="270"/>
      <c r="G52" s="271">
        <f>D52/C52*100</f>
        <v>98.09488233096751</v>
      </c>
    </row>
    <row r="53" spans="1:7" ht="18.75" customHeight="1" thickBot="1">
      <c r="A53" s="119">
        <v>32</v>
      </c>
      <c r="B53" s="128" t="s">
        <v>15</v>
      </c>
      <c r="C53" s="74">
        <f>SUM(C54:C58)</f>
        <v>786800</v>
      </c>
      <c r="D53" s="74">
        <f>SUM(D54:D58)</f>
        <v>802690</v>
      </c>
      <c r="E53" s="123">
        <v>778950</v>
      </c>
      <c r="F53" s="123">
        <v>800000</v>
      </c>
      <c r="G53" s="129">
        <f aca="true" t="shared" si="1" ref="G53:G59">D53/C53*100</f>
        <v>102.01957295373664</v>
      </c>
    </row>
    <row r="54" spans="1:7" ht="13.5" customHeight="1">
      <c r="A54" s="403">
        <v>321</v>
      </c>
      <c r="B54" s="404" t="s">
        <v>16</v>
      </c>
      <c r="C54" s="394">
        <v>12600</v>
      </c>
      <c r="D54" s="405">
        <v>13000</v>
      </c>
      <c r="E54" s="406"/>
      <c r="F54" s="406"/>
      <c r="G54" s="407">
        <f t="shared" si="1"/>
        <v>103.17460317460319</v>
      </c>
    </row>
    <row r="55" spans="1:7" ht="12.75">
      <c r="A55" s="408">
        <v>322</v>
      </c>
      <c r="B55" s="409" t="s">
        <v>19</v>
      </c>
      <c r="C55" s="410">
        <v>314000</v>
      </c>
      <c r="D55" s="411">
        <v>293000</v>
      </c>
      <c r="E55" s="412"/>
      <c r="F55" s="412"/>
      <c r="G55" s="413">
        <f t="shared" si="1"/>
        <v>93.31210191082803</v>
      </c>
    </row>
    <row r="56" spans="1:7" ht="12.75">
      <c r="A56" s="408">
        <v>323</v>
      </c>
      <c r="B56" s="409" t="s">
        <v>21</v>
      </c>
      <c r="C56" s="410">
        <v>305850</v>
      </c>
      <c r="D56" s="414">
        <v>324850</v>
      </c>
      <c r="E56" s="412"/>
      <c r="F56" s="412"/>
      <c r="G56" s="413">
        <f t="shared" si="1"/>
        <v>106.21219552068007</v>
      </c>
    </row>
    <row r="57" spans="1:7" ht="12.75">
      <c r="A57" s="408">
        <v>324</v>
      </c>
      <c r="B57" s="409" t="s">
        <v>234</v>
      </c>
      <c r="C57" s="410">
        <v>0</v>
      </c>
      <c r="D57" s="414">
        <v>23600</v>
      </c>
      <c r="E57" s="412"/>
      <c r="F57" s="412"/>
      <c r="G57" s="413"/>
    </row>
    <row r="58" spans="1:7" ht="13.5" thickBot="1">
      <c r="A58" s="415">
        <v>329</v>
      </c>
      <c r="B58" s="409" t="s">
        <v>26</v>
      </c>
      <c r="C58" s="410">
        <v>154350</v>
      </c>
      <c r="D58" s="416">
        <v>148240</v>
      </c>
      <c r="E58" s="417"/>
      <c r="F58" s="417"/>
      <c r="G58" s="413">
        <f t="shared" si="1"/>
        <v>96.04146420472951</v>
      </c>
    </row>
    <row r="59" spans="1:7" ht="18.75" customHeight="1" thickBot="1">
      <c r="A59" s="132">
        <v>34</v>
      </c>
      <c r="B59" s="128" t="s">
        <v>31</v>
      </c>
      <c r="C59" s="74">
        <f>C60+C61</f>
        <v>7100</v>
      </c>
      <c r="D59" s="133">
        <f>SUM(D60,D61)</f>
        <v>16760</v>
      </c>
      <c r="E59" s="123">
        <v>18000</v>
      </c>
      <c r="F59" s="123">
        <v>20000</v>
      </c>
      <c r="G59" s="134">
        <f t="shared" si="1"/>
        <v>236.05633802816902</v>
      </c>
    </row>
    <row r="60" spans="1:7" ht="14.25" customHeight="1">
      <c r="A60" s="321">
        <v>342</v>
      </c>
      <c r="B60" s="261" t="s">
        <v>32</v>
      </c>
      <c r="C60" s="278">
        <v>0</v>
      </c>
      <c r="D60" s="278">
        <v>8000</v>
      </c>
      <c r="E60" s="241"/>
      <c r="F60" s="241"/>
      <c r="G60" s="279" t="e">
        <f>D60/C60*100</f>
        <v>#DIV/0!</v>
      </c>
    </row>
    <row r="61" spans="1:7" ht="15" customHeight="1" thickBot="1">
      <c r="A61" s="419">
        <v>343</v>
      </c>
      <c r="B61" s="420" t="s">
        <v>33</v>
      </c>
      <c r="C61" s="410">
        <v>7100</v>
      </c>
      <c r="D61" s="410">
        <v>8760</v>
      </c>
      <c r="E61" s="412"/>
      <c r="F61" s="412"/>
      <c r="G61" s="417">
        <f aca="true" t="shared" si="2" ref="G61:G71">D61/C61*100</f>
        <v>123.38028169014083</v>
      </c>
    </row>
    <row r="62" spans="1:7" ht="24" customHeight="1" thickBot="1">
      <c r="A62" s="144">
        <v>35</v>
      </c>
      <c r="B62" s="136" t="s">
        <v>106</v>
      </c>
      <c r="C62" s="76">
        <f>SUM(C63)</f>
        <v>2250</v>
      </c>
      <c r="D62" s="137">
        <f>SUM(D63)</f>
        <v>1000</v>
      </c>
      <c r="E62" s="80">
        <v>5000</v>
      </c>
      <c r="F62" s="80">
        <v>5000</v>
      </c>
      <c r="G62" s="418">
        <f>D62/C62*100</f>
        <v>44.44444444444444</v>
      </c>
    </row>
    <row r="63" spans="1:7" ht="24" customHeight="1">
      <c r="A63" s="324">
        <v>352</v>
      </c>
      <c r="B63" s="284" t="s">
        <v>140</v>
      </c>
      <c r="C63" s="285">
        <v>2250</v>
      </c>
      <c r="D63" s="285">
        <v>1000</v>
      </c>
      <c r="E63" s="239"/>
      <c r="F63" s="239"/>
      <c r="G63" s="295">
        <f>D63/C63*100</f>
        <v>44.44444444444444</v>
      </c>
    </row>
    <row r="64" spans="1:7" ht="18.75" customHeight="1">
      <c r="A64" s="355">
        <v>36</v>
      </c>
      <c r="B64" s="356" t="s">
        <v>146</v>
      </c>
      <c r="C64" s="357">
        <f>SUM(C65:C65)</f>
        <v>18820</v>
      </c>
      <c r="D64" s="357">
        <f>SUM(D65)</f>
        <v>16800</v>
      </c>
      <c r="E64" s="358">
        <v>17000</v>
      </c>
      <c r="F64" s="358">
        <v>17000</v>
      </c>
      <c r="G64" s="421">
        <f>D64/C64*100</f>
        <v>89.26673751328374</v>
      </c>
    </row>
    <row r="65" spans="1:7" ht="22.5" customHeight="1">
      <c r="A65" s="352">
        <v>363</v>
      </c>
      <c r="B65" s="353" t="s">
        <v>147</v>
      </c>
      <c r="C65" s="354">
        <v>18820</v>
      </c>
      <c r="D65" s="354">
        <v>16800</v>
      </c>
      <c r="E65" s="245"/>
      <c r="F65" s="245"/>
      <c r="G65" s="295">
        <f>D65/C65*100</f>
        <v>89.26673751328374</v>
      </c>
    </row>
    <row r="66" spans="1:7" ht="18.75" customHeight="1" thickBot="1">
      <c r="A66" s="346">
        <v>37</v>
      </c>
      <c r="B66" s="348" t="s">
        <v>90</v>
      </c>
      <c r="C66" s="155">
        <f>SUM(C67)</f>
        <v>68000</v>
      </c>
      <c r="D66" s="349">
        <f>SUM(D67)</f>
        <v>59000</v>
      </c>
      <c r="E66" s="350">
        <v>60000</v>
      </c>
      <c r="F66" s="350">
        <v>65000</v>
      </c>
      <c r="G66" s="351">
        <f t="shared" si="2"/>
        <v>86.76470588235294</v>
      </c>
    </row>
    <row r="67" spans="1:7" ht="24.75" customHeight="1">
      <c r="A67" s="422">
        <v>372</v>
      </c>
      <c r="B67" s="423" t="s">
        <v>35</v>
      </c>
      <c r="C67" s="394">
        <v>68000</v>
      </c>
      <c r="D67" s="424">
        <v>59000</v>
      </c>
      <c r="E67" s="425"/>
      <c r="F67" s="425"/>
      <c r="G67" s="426">
        <f t="shared" si="2"/>
        <v>86.76470588235294</v>
      </c>
    </row>
    <row r="68" spans="1:7" ht="18.75" customHeight="1">
      <c r="A68" s="36">
        <v>38</v>
      </c>
      <c r="B68" s="35" t="s">
        <v>36</v>
      </c>
      <c r="C68" s="24">
        <f>C69+C70+C71</f>
        <v>843400</v>
      </c>
      <c r="D68" s="44">
        <f>SUM(D69,D70,D71)</f>
        <v>236500</v>
      </c>
      <c r="E68" s="38">
        <v>300000</v>
      </c>
      <c r="F68" s="38">
        <v>400000</v>
      </c>
      <c r="G68" s="65">
        <f t="shared" si="2"/>
        <v>28.04126156035096</v>
      </c>
    </row>
    <row r="69" spans="1:7" ht="13.5" customHeight="1">
      <c r="A69" s="419">
        <v>381</v>
      </c>
      <c r="B69" s="420" t="s">
        <v>6</v>
      </c>
      <c r="C69" s="410">
        <v>187250</v>
      </c>
      <c r="D69" s="427">
        <v>189400</v>
      </c>
      <c r="E69" s="412"/>
      <c r="F69" s="412"/>
      <c r="G69" s="417">
        <f t="shared" si="2"/>
        <v>101.14819759679573</v>
      </c>
    </row>
    <row r="70" spans="1:7" ht="12.75">
      <c r="A70" s="419">
        <v>382</v>
      </c>
      <c r="B70" s="420" t="s">
        <v>7</v>
      </c>
      <c r="C70" s="410">
        <v>653900</v>
      </c>
      <c r="D70" s="427">
        <v>37100</v>
      </c>
      <c r="E70" s="401"/>
      <c r="F70" s="401"/>
      <c r="G70" s="413">
        <f t="shared" si="2"/>
        <v>5.6736504052607435</v>
      </c>
    </row>
    <row r="71" spans="1:7" ht="12.75">
      <c r="A71" s="419">
        <v>385</v>
      </c>
      <c r="B71" s="420" t="s">
        <v>38</v>
      </c>
      <c r="C71" s="410">
        <v>2250</v>
      </c>
      <c r="D71" s="427">
        <v>10000</v>
      </c>
      <c r="E71" s="401"/>
      <c r="F71" s="401"/>
      <c r="G71" s="413">
        <f t="shared" si="2"/>
        <v>444.44444444444446</v>
      </c>
    </row>
    <row r="72" spans="1:7" ht="15.75">
      <c r="A72" s="665" t="s">
        <v>60</v>
      </c>
      <c r="B72" s="666"/>
      <c r="C72" s="666"/>
      <c r="D72" s="667"/>
      <c r="E72" s="221"/>
      <c r="F72" s="221"/>
      <c r="G72" s="222"/>
    </row>
    <row r="73" spans="1:7" ht="27.75" customHeight="1">
      <c r="A73" s="15" t="s">
        <v>46</v>
      </c>
      <c r="B73" s="28" t="s">
        <v>61</v>
      </c>
      <c r="C73" s="33" t="s">
        <v>161</v>
      </c>
      <c r="D73" s="33" t="s">
        <v>195</v>
      </c>
      <c r="E73" s="32" t="s">
        <v>162</v>
      </c>
      <c r="F73" s="32" t="s">
        <v>196</v>
      </c>
      <c r="G73" s="32" t="s">
        <v>197</v>
      </c>
    </row>
    <row r="74" spans="1:7" ht="24.75" customHeight="1">
      <c r="A74" s="142">
        <v>4</v>
      </c>
      <c r="B74" s="143" t="s">
        <v>40</v>
      </c>
      <c r="C74" s="116">
        <f>C75+C78+C83</f>
        <v>500450</v>
      </c>
      <c r="D74" s="116">
        <f>D75+D78+D83</f>
        <v>3480500</v>
      </c>
      <c r="E74" s="116">
        <f>E75+E78+E83</f>
        <v>3568750</v>
      </c>
      <c r="F74" s="116">
        <f>F75+F78+F83</f>
        <v>3631000</v>
      </c>
      <c r="G74" s="127">
        <f>D74/C74*100</f>
        <v>695.4740733339994</v>
      </c>
    </row>
    <row r="75" spans="1:7" ht="24.75" customHeight="1">
      <c r="A75" s="36">
        <v>41</v>
      </c>
      <c r="B75" s="35" t="s">
        <v>156</v>
      </c>
      <c r="C75" s="437">
        <f>SUM(C76:C77)</f>
        <v>120000</v>
      </c>
      <c r="D75" s="437">
        <f>SUM(D76:D77)</f>
        <v>130000</v>
      </c>
      <c r="E75" s="437">
        <v>130000</v>
      </c>
      <c r="F75" s="437">
        <v>130000</v>
      </c>
      <c r="G75" s="127">
        <f>D75/C75*100</f>
        <v>108.33333333333333</v>
      </c>
    </row>
    <row r="76" spans="1:7" ht="14.25" customHeight="1">
      <c r="A76" s="542">
        <v>411</v>
      </c>
      <c r="B76" s="543" t="s">
        <v>193</v>
      </c>
      <c r="C76" s="544">
        <v>0</v>
      </c>
      <c r="D76" s="544">
        <v>10000</v>
      </c>
      <c r="E76" s="544"/>
      <c r="F76" s="544"/>
      <c r="G76" s="127">
        <v>0</v>
      </c>
    </row>
    <row r="77" spans="1:7" ht="14.25" customHeight="1">
      <c r="A77" s="419">
        <v>412</v>
      </c>
      <c r="B77" s="420" t="s">
        <v>194</v>
      </c>
      <c r="C77" s="410">
        <v>120000</v>
      </c>
      <c r="D77" s="410">
        <v>120000</v>
      </c>
      <c r="E77" s="410"/>
      <c r="F77" s="410"/>
      <c r="G77" s="127">
        <f aca="true" t="shared" si="3" ref="G77:G83">D77/C77*100</f>
        <v>100</v>
      </c>
    </row>
    <row r="78" spans="1:7" ht="22.5" customHeight="1" thickBot="1">
      <c r="A78" s="489">
        <v>42</v>
      </c>
      <c r="B78" s="490" t="s">
        <v>41</v>
      </c>
      <c r="C78" s="433">
        <f>SUM(C79:C82)</f>
        <v>380450</v>
      </c>
      <c r="D78" s="433">
        <f>SUM(D79:D82)</f>
        <v>3350000</v>
      </c>
      <c r="E78" s="434">
        <v>3437750</v>
      </c>
      <c r="F78" s="434">
        <v>3500000</v>
      </c>
      <c r="G78" s="491">
        <f t="shared" si="3"/>
        <v>880.5362071231438</v>
      </c>
    </row>
    <row r="79" spans="1:7" ht="12.75">
      <c r="A79" s="428">
        <v>421</v>
      </c>
      <c r="B79" s="423" t="s">
        <v>42</v>
      </c>
      <c r="C79" s="429">
        <v>150200</v>
      </c>
      <c r="D79" s="424">
        <v>3280000</v>
      </c>
      <c r="E79" s="425"/>
      <c r="F79" s="425"/>
      <c r="G79" s="407">
        <f t="shared" si="3"/>
        <v>2183.75499334221</v>
      </c>
    </row>
    <row r="80" spans="1:7" ht="12.75">
      <c r="A80" s="428">
        <v>422</v>
      </c>
      <c r="B80" s="423" t="s">
        <v>44</v>
      </c>
      <c r="C80" s="429">
        <v>129500</v>
      </c>
      <c r="D80" s="424">
        <v>50000</v>
      </c>
      <c r="E80" s="425"/>
      <c r="F80" s="425"/>
      <c r="G80" s="407">
        <f t="shared" si="3"/>
        <v>38.61003861003861</v>
      </c>
    </row>
    <row r="81" spans="1:7" ht="15" customHeight="1">
      <c r="A81" s="331">
        <v>424</v>
      </c>
      <c r="B81" s="296" t="s">
        <v>55</v>
      </c>
      <c r="C81" s="297">
        <v>20600</v>
      </c>
      <c r="D81" s="297">
        <v>20000</v>
      </c>
      <c r="E81" s="267"/>
      <c r="F81" s="267"/>
      <c r="G81" s="295">
        <f t="shared" si="3"/>
        <v>97.0873786407767</v>
      </c>
    </row>
    <row r="82" spans="1:7" ht="15" customHeight="1" thickBot="1">
      <c r="A82" s="327">
        <v>426</v>
      </c>
      <c r="B82" s="298" t="s">
        <v>68</v>
      </c>
      <c r="C82" s="299">
        <v>80150</v>
      </c>
      <c r="D82" s="299">
        <v>0</v>
      </c>
      <c r="E82" s="300"/>
      <c r="F82" s="300"/>
      <c r="G82" s="301">
        <f t="shared" si="3"/>
        <v>0</v>
      </c>
    </row>
    <row r="83" spans="1:7" ht="15" customHeight="1" thickBot="1">
      <c r="A83" s="135">
        <v>45</v>
      </c>
      <c r="B83" s="148" t="s">
        <v>89</v>
      </c>
      <c r="C83" s="74">
        <f>SUM(C84)</f>
        <v>0</v>
      </c>
      <c r="D83" s="147">
        <f>SUM(D84)</f>
        <v>500</v>
      </c>
      <c r="E83" s="123">
        <v>1000</v>
      </c>
      <c r="F83" s="123">
        <v>1000</v>
      </c>
      <c r="G83" s="129" t="e">
        <f t="shared" si="3"/>
        <v>#DIV/0!</v>
      </c>
    </row>
    <row r="84" spans="1:7" ht="15" customHeight="1">
      <c r="A84" s="291">
        <v>451</v>
      </c>
      <c r="B84" s="302" t="s">
        <v>94</v>
      </c>
      <c r="C84" s="292">
        <v>0</v>
      </c>
      <c r="D84" s="292">
        <v>500</v>
      </c>
      <c r="E84" s="241"/>
      <c r="F84" s="241"/>
      <c r="G84" s="279" t="e">
        <f>D83/C83*100</f>
        <v>#DIV/0!</v>
      </c>
    </row>
    <row r="85" spans="1:7" ht="15" customHeight="1">
      <c r="A85" s="652" t="s">
        <v>57</v>
      </c>
      <c r="B85" s="653"/>
      <c r="C85" s="653"/>
      <c r="D85" s="668"/>
      <c r="E85" s="39"/>
      <c r="F85" s="39"/>
      <c r="G85" s="42"/>
    </row>
    <row r="86" spans="1:7" ht="15" customHeight="1">
      <c r="A86" s="10"/>
      <c r="B86" s="27"/>
      <c r="C86" s="19"/>
      <c r="D86" s="10"/>
      <c r="E86" s="39"/>
      <c r="F86" s="39"/>
      <c r="G86" s="42"/>
    </row>
    <row r="87" spans="1:7" ht="24.75" customHeight="1">
      <c r="A87" s="15" t="s">
        <v>46</v>
      </c>
      <c r="B87" s="28" t="s">
        <v>64</v>
      </c>
      <c r="C87" s="33" t="s">
        <v>161</v>
      </c>
      <c r="D87" s="33" t="s">
        <v>195</v>
      </c>
      <c r="E87" s="32" t="s">
        <v>162</v>
      </c>
      <c r="F87" s="32" t="s">
        <v>196</v>
      </c>
      <c r="G87" s="32" t="s">
        <v>197</v>
      </c>
    </row>
    <row r="88" spans="1:7" ht="15" customHeight="1">
      <c r="A88" s="15"/>
      <c r="B88" s="28" t="s">
        <v>65</v>
      </c>
      <c r="C88" s="31">
        <f aca="true" t="shared" si="4" ref="C88:D90">SUM(C89)</f>
        <v>0</v>
      </c>
      <c r="D88" s="18">
        <f t="shared" si="4"/>
        <v>400000</v>
      </c>
      <c r="E88" s="38">
        <f>E89</f>
        <v>300000</v>
      </c>
      <c r="F88" s="38">
        <f>F89</f>
        <v>300000</v>
      </c>
      <c r="G88" s="42" t="e">
        <f>D88/C88*100</f>
        <v>#DIV/0!</v>
      </c>
    </row>
    <row r="89" spans="1:7" ht="15" customHeight="1">
      <c r="A89" s="223">
        <v>5</v>
      </c>
      <c r="B89" s="224" t="s">
        <v>45</v>
      </c>
      <c r="C89" s="225">
        <f t="shared" si="4"/>
        <v>0</v>
      </c>
      <c r="D89" s="226">
        <f t="shared" si="4"/>
        <v>400000</v>
      </c>
      <c r="E89" s="227">
        <f>E90</f>
        <v>300000</v>
      </c>
      <c r="F89" s="227">
        <f>F90</f>
        <v>300000</v>
      </c>
      <c r="G89" s="222"/>
    </row>
    <row r="90" spans="1:7" ht="15" customHeight="1">
      <c r="A90" s="49">
        <v>54</v>
      </c>
      <c r="B90" s="45" t="s">
        <v>102</v>
      </c>
      <c r="C90" s="50">
        <f t="shared" si="4"/>
        <v>0</v>
      </c>
      <c r="D90" s="46">
        <f t="shared" si="4"/>
        <v>400000</v>
      </c>
      <c r="E90" s="47">
        <v>300000</v>
      </c>
      <c r="F90" s="47">
        <v>300000</v>
      </c>
      <c r="G90" s="60" t="e">
        <f>D90/C90*100</f>
        <v>#DIV/0!</v>
      </c>
    </row>
    <row r="91" spans="1:7" ht="15" customHeight="1">
      <c r="A91" s="314">
        <v>542</v>
      </c>
      <c r="B91" s="265" t="s">
        <v>92</v>
      </c>
      <c r="C91" s="266">
        <v>0</v>
      </c>
      <c r="D91" s="266">
        <v>400000</v>
      </c>
      <c r="E91" s="267"/>
      <c r="F91" s="267"/>
      <c r="G91" s="268"/>
    </row>
    <row r="92" spans="1:7" ht="24.75" customHeight="1">
      <c r="A92" s="332">
        <v>922</v>
      </c>
      <c r="B92" s="303" t="s">
        <v>118</v>
      </c>
      <c r="C92" s="304">
        <v>422000</v>
      </c>
      <c r="D92" s="304">
        <v>0</v>
      </c>
      <c r="E92" s="270">
        <v>0</v>
      </c>
      <c r="F92" s="270">
        <v>477500</v>
      </c>
      <c r="G92" s="270"/>
    </row>
    <row r="93" spans="1:7" ht="15" customHeight="1" thickBot="1">
      <c r="A93" s="669" t="s">
        <v>103</v>
      </c>
      <c r="B93" s="670"/>
      <c r="C93" s="446">
        <f>C48+C74+C89+C92</f>
        <v>3580420</v>
      </c>
      <c r="D93" s="447">
        <f>D48+D74+D89+D92</f>
        <v>5926000</v>
      </c>
      <c r="E93" s="448">
        <f>E48+E74+E88+E92</f>
        <v>5961700</v>
      </c>
      <c r="F93" s="448">
        <f>F48+F74+F88+F92</f>
        <v>6635500</v>
      </c>
      <c r="G93" s="492">
        <f>D93/C93*100</f>
        <v>165.5113087291435</v>
      </c>
    </row>
    <row r="94" spans="1:6" ht="15" customHeight="1">
      <c r="A94" s="9"/>
      <c r="B94" s="29"/>
      <c r="C94" s="21"/>
      <c r="D94" s="9"/>
      <c r="E94" s="34"/>
      <c r="F94" s="34"/>
    </row>
    <row r="95" spans="1:6" ht="12.75">
      <c r="A95" s="671"/>
      <c r="B95" s="671"/>
      <c r="C95" s="671"/>
      <c r="D95" s="671"/>
      <c r="E95" s="34"/>
      <c r="F95" s="34"/>
    </row>
    <row r="96" spans="1:7" ht="12.75">
      <c r="A96" s="672"/>
      <c r="B96" s="672"/>
      <c r="C96" s="672"/>
      <c r="D96" s="672"/>
      <c r="E96" s="672"/>
      <c r="F96" s="672"/>
      <c r="G96" s="672"/>
    </row>
    <row r="97" spans="1:7" ht="12.75">
      <c r="A97" s="672"/>
      <c r="B97" s="672"/>
      <c r="C97" s="672"/>
      <c r="D97" s="672"/>
      <c r="E97" s="672"/>
      <c r="F97" s="672"/>
      <c r="G97" s="672"/>
    </row>
    <row r="98" spans="1:7" ht="12.75">
      <c r="A98" s="150"/>
      <c r="B98" s="150"/>
      <c r="C98" s="673"/>
      <c r="D98" s="673"/>
      <c r="E98" s="673"/>
      <c r="F98" s="673"/>
      <c r="G98" s="673"/>
    </row>
    <row r="99" spans="1:7" ht="12.75">
      <c r="A99" s="674"/>
      <c r="B99" s="674"/>
      <c r="C99" s="674"/>
      <c r="D99" s="674"/>
      <c r="E99" s="674"/>
      <c r="F99" s="674"/>
      <c r="G99" s="674"/>
    </row>
    <row r="100" spans="1:7" ht="12.75">
      <c r="A100" s="674"/>
      <c r="B100" s="674"/>
      <c r="C100" s="674"/>
      <c r="D100" s="674"/>
      <c r="E100" s="674"/>
      <c r="F100" s="674"/>
      <c r="G100" s="674"/>
    </row>
    <row r="101" spans="1:6" ht="12.75">
      <c r="A101" s="671"/>
      <c r="B101" s="671"/>
      <c r="C101" s="671"/>
      <c r="D101" s="671"/>
      <c r="E101" s="34"/>
      <c r="F101" s="34"/>
    </row>
    <row r="102" spans="1:6" ht="12.75">
      <c r="A102" s="671"/>
      <c r="B102" s="671"/>
      <c r="C102" s="671"/>
      <c r="D102" s="671"/>
      <c r="E102" s="34"/>
      <c r="F102" s="34"/>
    </row>
    <row r="103" spans="1:6" ht="12.75">
      <c r="A103" s="671"/>
      <c r="B103" s="671"/>
      <c r="C103" s="671"/>
      <c r="D103" s="671"/>
      <c r="E103" s="34"/>
      <c r="F103" s="34"/>
    </row>
    <row r="104" spans="1:6" ht="12.75">
      <c r="A104" s="671"/>
      <c r="B104" s="671"/>
      <c r="C104" s="671"/>
      <c r="D104" s="671"/>
      <c r="E104" s="34"/>
      <c r="F104" s="34"/>
    </row>
    <row r="105" spans="1:7" ht="12.75">
      <c r="A105" s="636"/>
      <c r="B105" s="636"/>
      <c r="E105" s="634"/>
      <c r="F105" s="634"/>
      <c r="G105" s="634"/>
    </row>
    <row r="106" spans="1:7" ht="12.75">
      <c r="A106" s="636"/>
      <c r="B106" s="636"/>
      <c r="E106" s="634"/>
      <c r="F106" s="634"/>
      <c r="G106" s="634"/>
    </row>
    <row r="107" spans="1:7" ht="12.75">
      <c r="A107" s="675"/>
      <c r="B107" s="675"/>
      <c r="E107" s="634"/>
      <c r="F107" s="634"/>
      <c r="G107" s="634"/>
    </row>
  </sheetData>
  <sheetProtection/>
  <mergeCells count="25">
    <mergeCell ref="A104:D104"/>
    <mergeCell ref="A105:B105"/>
    <mergeCell ref="E105:G105"/>
    <mergeCell ref="A106:B106"/>
    <mergeCell ref="E106:G106"/>
    <mergeCell ref="A107:B107"/>
    <mergeCell ref="E107:G107"/>
    <mergeCell ref="A96:G97"/>
    <mergeCell ref="C98:G98"/>
    <mergeCell ref="A99:G100"/>
    <mergeCell ref="A101:D101"/>
    <mergeCell ref="A102:D102"/>
    <mergeCell ref="A103:D103"/>
    <mergeCell ref="A43:B43"/>
    <mergeCell ref="A45:D45"/>
    <mergeCell ref="A72:D72"/>
    <mergeCell ref="A85:D85"/>
    <mergeCell ref="A93:B93"/>
    <mergeCell ref="A95:D95"/>
    <mergeCell ref="C1:G1"/>
    <mergeCell ref="A3:D3"/>
    <mergeCell ref="A5:D5"/>
    <mergeCell ref="A6:D6"/>
    <mergeCell ref="A31:D31"/>
    <mergeCell ref="A38:D38"/>
  </mergeCells>
  <printOptions/>
  <pageMargins left="0.7" right="0.7" top="0.75" bottom="0.75" header="0.3" footer="0.3"/>
  <pageSetup fitToHeight="0" fitToWidth="1" horizontalDpi="600" verticalDpi="600" orientation="portrait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ljilja</dc:creator>
  <cp:keywords/>
  <dc:description/>
  <cp:lastModifiedBy>XP</cp:lastModifiedBy>
  <cp:lastPrinted>2016-02-10T08:50:14Z</cp:lastPrinted>
  <dcterms:created xsi:type="dcterms:W3CDTF">2003-03-14T07:51:57Z</dcterms:created>
  <dcterms:modified xsi:type="dcterms:W3CDTF">2016-02-10T08:50:19Z</dcterms:modified>
  <cp:category/>
  <cp:version/>
  <cp:contentType/>
  <cp:contentStatus/>
</cp:coreProperties>
</file>